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3D9725C4-2FD3-47CD-8A8C-F2339E0CC90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Лист1!$A$1:$I$38</definedName>
  </definedNames>
  <calcPr calcId="191029"/>
</workbook>
</file>

<file path=xl/calcChain.xml><?xml version="1.0" encoding="utf-8"?>
<calcChain xmlns="http://schemas.openxmlformats.org/spreadsheetml/2006/main">
  <c r="G28" i="1" l="1"/>
  <c r="G29" i="1"/>
  <c r="G30" i="1"/>
  <c r="G32" i="1"/>
  <c r="G33" i="1"/>
  <c r="G35" i="1"/>
  <c r="G36" i="1"/>
  <c r="G26" i="1"/>
  <c r="D20" i="1"/>
  <c r="D5" i="1"/>
  <c r="E5" i="1"/>
  <c r="F12" i="1" l="1"/>
  <c r="G12" i="1"/>
  <c r="F13" i="1"/>
  <c r="G13" i="1"/>
  <c r="C14" i="1"/>
  <c r="D14" i="1"/>
  <c r="E14" i="1"/>
  <c r="F15" i="1"/>
  <c r="G15" i="1"/>
  <c r="F16" i="1"/>
  <c r="G16" i="1"/>
  <c r="F17" i="1"/>
  <c r="G17" i="1"/>
  <c r="F18" i="1"/>
  <c r="G18" i="1"/>
  <c r="F14" i="1" l="1"/>
  <c r="G14" i="1"/>
  <c r="F6" i="1" l="1"/>
  <c r="G6" i="1"/>
  <c r="F8" i="1"/>
  <c r="G8" i="1"/>
  <c r="F10" i="1"/>
  <c r="G10" i="1"/>
  <c r="G11" i="1"/>
  <c r="G19" i="1"/>
  <c r="F21" i="1"/>
  <c r="G21" i="1"/>
  <c r="F22" i="1"/>
  <c r="G22" i="1"/>
  <c r="F23" i="1"/>
  <c r="G23" i="1"/>
  <c r="F24" i="1"/>
  <c r="G24" i="1"/>
  <c r="F25" i="1"/>
  <c r="G25" i="1"/>
  <c r="F28" i="1"/>
  <c r="F29" i="1"/>
  <c r="F30" i="1"/>
  <c r="F31" i="1"/>
  <c r="G31" i="1"/>
  <c r="D9" i="1"/>
  <c r="E9" i="1"/>
  <c r="C9" i="1"/>
  <c r="D7" i="1"/>
  <c r="E7" i="1"/>
  <c r="C5" i="1"/>
  <c r="C4" i="1" l="1"/>
  <c r="E4" i="1"/>
  <c r="D4" i="1"/>
  <c r="F9" i="1"/>
  <c r="G9" i="1"/>
  <c r="F7" i="1"/>
  <c r="G7" i="1"/>
  <c r="G5" i="1" l="1"/>
  <c r="F5" i="1"/>
  <c r="C20" i="1"/>
  <c r="C27" i="1"/>
  <c r="C37" i="1" s="1"/>
  <c r="C38" i="1" l="1"/>
  <c r="E27" i="1"/>
  <c r="E37" i="1" s="1"/>
  <c r="E20" i="1"/>
  <c r="G20" i="1" l="1"/>
  <c r="F20" i="1"/>
  <c r="F27" i="1"/>
  <c r="F37" i="1" l="1"/>
  <c r="G4" i="1" l="1"/>
  <c r="E38" i="1" l="1"/>
  <c r="D27" i="1"/>
  <c r="D37" i="1" s="1"/>
  <c r="G27" i="1" l="1"/>
  <c r="F38" i="1"/>
  <c r="F4" i="1"/>
  <c r="D38" i="1" l="1"/>
  <c r="G38" i="1" s="1"/>
  <c r="G37" i="1"/>
</calcChain>
</file>

<file path=xl/sharedStrings.xml><?xml version="1.0" encoding="utf-8"?>
<sst xmlns="http://schemas.openxmlformats.org/spreadsheetml/2006/main" count="111" uniqueCount="109">
  <si>
    <t>Налог на доходы физических лиц</t>
  </si>
  <si>
    <t>Налог на имущество физических лиц</t>
  </si>
  <si>
    <t>Земельный налог</t>
  </si>
  <si>
    <t>Единый налог на вмененный доход для отдельных видов деятельности</t>
  </si>
  <si>
    <t>Единый сельскохозяйственный налог</t>
  </si>
  <si>
    <t>Причины отклонения фактического поступления от уточненных плановых назначений  (менее чем 95% и более чем 105% к плану года)</t>
  </si>
  <si>
    <t xml:space="preserve">
</t>
  </si>
  <si>
    <t xml:space="preserve">
Причины отклонения фактического поступления от первоначально утверждённых плановых назначений  (менее чем 95% и более чем 105% к плану года)</t>
  </si>
  <si>
    <t>Уточненный план, тыс. руб.</t>
  </si>
  <si>
    <t>Фактическое исполнение, тыс. руб.</t>
  </si>
  <si>
    <t>ИТОГО БЕЗВОЗМЕЗДНЫХ ПОСТУПЛЕНИЙ</t>
  </si>
  <si>
    <t xml:space="preserve">Процент исполнения от первоначального плана, % </t>
  </si>
  <si>
    <t>Процент исполнения от уточненного плана, %</t>
  </si>
  <si>
    <t>ВСЕГО ДОХОДОВ</t>
  </si>
  <si>
    <t>Ед. измерения: тыс. руб.</t>
  </si>
  <si>
    <t>Транспортный налог</t>
  </si>
  <si>
    <t xml:space="preserve">Первоначальные плановые назначения по данным главного администратора - Межрайонной ИФНС России №1 по ХМАО - Югре </t>
  </si>
  <si>
    <t>Акцизы по подакцизным товарам (продукции), производимым на территории Российской Федерации</t>
  </si>
  <si>
    <t>Наименование</t>
  </si>
  <si>
    <t>Код бюджетной классификации</t>
  </si>
  <si>
    <t>НАЛОГИ НА ПРИБЫЛЬ, ДОХОДЫ</t>
  </si>
  <si>
    <t>000 1 01 00 000 00 0000 000</t>
  </si>
  <si>
    <t>000 1 01 02 000 01 0000 110</t>
  </si>
  <si>
    <t>НАЛОГИ НА ТОВАРЫ (РАБОТЫ, УСЛУГИ), РЕАЛИЗУЕМЫЕ НА ТЕРРИТОРИИ РОССИЙСКОЙ ФЕДЕРАЦИИ</t>
  </si>
  <si>
    <t>000 1 03 00 000 00 0000 000</t>
  </si>
  <si>
    <t>000 1 03 02 000 01 0000 110</t>
  </si>
  <si>
    <t>НАЛОГИ НА СОВОКУПНЫЙ ДОХОД</t>
  </si>
  <si>
    <t>000 1 05 00 000 00 0000 000</t>
  </si>
  <si>
    <t>Налог, взимаемый в связи с применением упрощенной системы налогообложения</t>
  </si>
  <si>
    <t>000 1 05 01 000 00 0000 110</t>
  </si>
  <si>
    <t>000 1 05 02 000 02 0000 110</t>
  </si>
  <si>
    <t>000 1 05 03 000 01 0000 110</t>
  </si>
  <si>
    <t>Налог, взимаемый в связи с применением патентной системы налогообложения</t>
  </si>
  <si>
    <t>000 1 05 04 000 02 0000 110</t>
  </si>
  <si>
    <t>НАЛОГИ НА ИМУЩЕСТВО</t>
  </si>
  <si>
    <t>000 1 06 00 000 00 0000 000</t>
  </si>
  <si>
    <t>000 1 06 01 000 00 0000 110</t>
  </si>
  <si>
    <t>000 1 06 04 000 02 0000 110</t>
  </si>
  <si>
    <t>000 1 06 06 000 00 0000 110</t>
  </si>
  <si>
    <t>ГОСУДАРСТВЕННАЯ ПОШЛИНА</t>
  </si>
  <si>
    <t>000 1 08 00 000 00 0000 000</t>
  </si>
  <si>
    <t>ЗАДОЛЖЕННОСТЬ И ПЕРЕРАСЧЕТЫ ПО ОТМЕНЕННЫМ НАЛОГАМ, СБОРАМ И ИНЫМ ОБЯЗАТЕЛЬНЫМ ПЛАТЕЖАМ</t>
  </si>
  <si>
    <t>000 1 09 00 000 00 0000 000</t>
  </si>
  <si>
    <t>1.НАЛОГОВЫЕ ПОСТУПЛЕНИЯ, в том числе:</t>
  </si>
  <si>
    <t>ДОХОДЫ ОТ ИСПОЛЬЗОВАНИЯ ИМУЩЕСТВА, НАХОДЯЩЕГОСЯ В ГОСУДАРСТВЕННОЙ И МУНИЦИПАЛЬНОЙ СОБСТВЕННОСТИ</t>
  </si>
  <si>
    <t>000 1 11 00 000 00 0000 000</t>
  </si>
  <si>
    <t>ПЛАТЕЖИ ПРИ ПОЛЬЗОВАНИИ ПРИРОДНЫМИ РЕСУРСАМИ</t>
  </si>
  <si>
    <t>000 1 12 00 000 00 0000 000</t>
  </si>
  <si>
    <t>ДОХОДЫ ОТ ОКАЗАНИЯ ПЛАТНЫХ УСЛУГ И КОМПЕНСАЦИИ ЗАТРАТ ГОСУДАРСТВА</t>
  </si>
  <si>
    <t>000 1 13 00 000 00 0000 000</t>
  </si>
  <si>
    <t>ДОХОДЫ ОТ ПРОДАЖИ МАТЕРИАЛЬНЫХ И НЕМАТЕРИАЛЬНЫХ АКТИВОВ</t>
  </si>
  <si>
    <t>000 1 14 00 000 00 0000 000</t>
  </si>
  <si>
    <t>ШТРАФЫ, САНКЦИИ, ВОЗМЕЩЕНИЕ УЩЕРБА</t>
  </si>
  <si>
    <t>000 1 16 00 000 00 0000 000</t>
  </si>
  <si>
    <t>ПРОЧИЕ НЕНАЛОГОВЫЕ ДОХОДЫ</t>
  </si>
  <si>
    <t>000 1 17 00 000 00 0000 000</t>
  </si>
  <si>
    <t>000 2 02 00 000 00 0000 000</t>
  </si>
  <si>
    <t>3. БЕЗВОЗМЕЗДНЫЕ ПОСТУПЛЕНИЯ ОТ ДРУГИХ БЮДЖЕТОВ БЮДЖЕТНОЙ СИСТЕМЫ РОССИЙСКОЙ ФЕДЕРАЦИИ</t>
  </si>
  <si>
    <t>000 2 02 10 000 00 0000 150</t>
  </si>
  <si>
    <t>000 2 02 20 000 00 0000 150</t>
  </si>
  <si>
    <t>000 2 02 30 000 00 0000 150</t>
  </si>
  <si>
    <t>000 2 02 40 000 00 0000 150</t>
  </si>
  <si>
    <t>000 2 03 00 000 00 0000 000</t>
  </si>
  <si>
    <t>4. БЕЗВОЗМЕЗДНЫЕ ПОСТУПЛЕНИЯ ОТ ГОСУДАРСТВЕННЫХ (МУНИЦИПАЛЬНЫХ) ОРГАНИЗАЦИЙ</t>
  </si>
  <si>
    <t>000 2 04 00 000 00 0000 000</t>
  </si>
  <si>
    <t>5. БЕЗВОЗМЕЗДНЫЕ ПОСТУПЛЕНИЯ ОТ НЕГОСУДАРСТВЕННЫХ ОРГАНИЗАЦИЙ</t>
  </si>
  <si>
    <t>000 2 18 00 000 00 0000 000</t>
  </si>
  <si>
    <t>000 2 19 00 000 00 0000 000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</si>
  <si>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</si>
  <si>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</si>
  <si>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</si>
  <si>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</si>
  <si>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2. НЕНАЛОГОВЫЕ ПОСТУПЛЕНИЯ, в том числе:</t>
  </si>
  <si>
    <t>6. БЕЗВОЗМЕЗДНЫЕ ПОСТУПЛЕНИЯ ОТ НЕГОСУДАРСТВЕННЫХ ОРГАНИЗАЦИЙ</t>
  </si>
  <si>
    <t>7.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</si>
  <si>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8. ВОЗВРАТ ОСТАТКОВ СУБСИДИЙ, СУБВЕНЦИЙ И ИНЫХ МЕЖБЮДЖЕТНЫХ ТРАНСФЕРТОВ, ИМЕЮЩИХ ЦЕЛЕВОЕ НАЗНАЧЕНИЕ, ПРОШЛЫХ ЛЕТ</t>
  </si>
  <si>
    <t>000 2 07 00 000 00 0000 000</t>
  </si>
  <si>
    <t>Увеличение поступлений по налогу объясняется  ростом налоговой базы по ряду крупнейших нефтегазодобывающих и нефтесервисных предприятий, осуществляющих деятельность на территории района, ростом фонда заработной платы работников организаций бюджетной сферы в 2022-2023 годах, так же увеличению поступлений способствовала постановка на налоговый учет новых организаций, осуществлявших деятельность на территории района</t>
  </si>
  <si>
    <t>Уменьшение за счет невыясненных платежей в связи с неверным оформлением плательщиком платежного документа</t>
  </si>
  <si>
    <t xml:space="preserve"> Первоначально утвержденный план на 2024 год </t>
  </si>
  <si>
    <t>Сведения о фактических поступлениях доходов  по видам доходов в сравнении с первоначально утверждёнными  и уточненными значениями с учетом внесенных изменений за 2024 год</t>
  </si>
  <si>
    <t>Увеличение поступлений по налогу объясняется  ростом налоговой базы по ряду крупнейших нефтегазодобывающих и нефтесервисных предприятий, осуществляющих деятельность на территории района, так же увеличению поступлений способствовала постановка на налоговый учет новых организаций, осуществлявших деятельность на территории района</t>
  </si>
  <si>
    <t>Оплата по договорам авансовых платежей</t>
  </si>
  <si>
    <t>Поступления  имеют не системный характер заявительный характер</t>
  </si>
  <si>
    <t>Увеличение потребительской активности организаций, осуществляющих деятельность на территории района. Увеличение поступлений связано с ростом ставок по подакцизным товарам (Федеральный закон от 31.07.2023 № 389-ФЗ «О внесении изменений в часть вторую Налогового кодекса Российской Федерации»).</t>
  </si>
  <si>
    <t xml:space="preserve"> </t>
  </si>
  <si>
    <t>Первоначальные плановые назначения по данным главного администратора - Межрайонной ИФНС России №1 по ХМАО - Югре. Рост налоговой базы на 136% - за счет увеличения доходов по итогам деятельности предпринимателей района, основной прирост обеспечен следующими субъектами экономической деятельности (ИП Захаров С.П.; ИП Змановский Г.Н.; ИП Холодков Д.В.; ИП Морживилова И.В.).</t>
  </si>
  <si>
    <t>Срок уплаты 31.12.2023,зачет проведен на следующий
рабочий день 09.01.2024, в связи с чем, основное
поступление отражено в январе 2024 года</t>
  </si>
  <si>
    <t>Увеличению поступлений способствовал подъем переплаты на ЕНС в начале 2024 года, рост уплаченного транспортного налога с организаций, осуществляющих деятельность на территории района (ООО «КВС Интернэшнл», Филиал 5 АО «ГК «Северавтодор», филиал КУ «Центроспас-Югория» по Ханты-Мансийскому району, МП «ЖЭК-3»).</t>
  </si>
  <si>
    <t>Связано с увеличением количества дел, рассматриваемых в судах общей юрисдикции, мировыми судьями (за исключением Верховного Суда Российской Федерации).</t>
  </si>
  <si>
    <t>В связи с использованием права налог уменьшен на сумму уплаченных страховых взносов</t>
  </si>
  <si>
    <t>Не исполнение сложилось по субсидии бюджетам муниципальных районов на софинансирование капитальных вложений в объекты муниципальной собственности на строительство СДК Горноправдинск (исполнение 8,5% к уточненному плану на год)</t>
  </si>
  <si>
    <t>Отклонение фактического значения от целевого ориентира прогнозирования  возврата остатков субсидий, субвенций и иных межбюджетных трансфертов, имеющих целевое назначение, прошлых лет из бюджетов муниципальных районов принимается равным нулю, так как суммы межбюджетных трансфертов должны быть использованы в полном объеме</t>
  </si>
  <si>
    <t>Отклонение фактического значения от целевого ориентира прогнозирования  возврата остатков субсидий, субвенций и иных межбюджетных трансфертов, имеющих целевое назначение, прошлых лет из бюджетов сесльких послений принимается равным нулю, так как суммы межбюджетных трансфертов должны быть использованы в полном объеме</t>
  </si>
  <si>
    <t>Отклонение фактического значения в связи с отсутствием заключенных соглашений при формировании первоначального решения о бюджете</t>
  </si>
  <si>
    <t>Увеличение  поступлений дотаций   на поддержку мер по обеспечению сбалансированности бюджетов из бюджета автономного округа  ( + 55 762,6 тыс. рублей) в объёмах, предусмотренных Законом ХМАО - Югры от 29.11.2023 N 94-оз"О бюджете Ханты-Мансийского автономного округа - Югры на 2024 год и на плановый период 2025 и 2026 годов" с учетом изменений к нему и с учетом доведенных уведомлений. По результатам деятельности район в 2024 году стал получателем грантов (дотаций ) из регионального бюджета в виде:
дотации на поощрение достижения наилучших значений показателей деятельности органов местного самоуправления за счет средств бюджета автономного округа – (+) 14 896,6 тыс. рублей;
дотации в целях стимулирования роста налогового потенциала и качества планирования доходов за счет средств бюджета автономного округа – (+) 3 950,7 тыс. рублей.</t>
  </si>
  <si>
    <t>Поступления из бюджета автономного округа в объёмах, предусмотренных  Законом ХМАО - Югры от 29.11.2023 N 94-оз"О бюджете Ханты-Мансийского автономного округа - Югры на 2024 год и на плановый период 2025 и 2026 годов" с учетом изменений к нему и с учетом доведенных уведомлений; из бюджетов поселений на осуществление части полномочий по решению вопросов местного значения в соответствии с заключёнными соглашениями в течении 2024 года</t>
  </si>
  <si>
    <t>Возврат ООО «РН-Юганскнефтегаз» по договорам пожертвования неиспользованных средств (экономии по итогам заключения контрактов) 26.12.2024 года (возможность уточнения плановых показателй отсуствовала)</t>
  </si>
  <si>
    <t>Возврат дебиторской задолженности  27 декабря 2024 года, возможность уточнения плановых показателей отсутствовала</t>
  </si>
  <si>
    <t>Поступления  имеют не системный характер заявительный характер, корректируются исходя из выявленных нарушений в течении года</t>
  </si>
  <si>
    <t>Увеличение за счет  реализации инициативных проектов в соответствии со статьей 26.1.Федерального закона от 06.10.2003 N 131-ФЗ "Об общих принципах организации местного самоуправления в Российской Федерации" данные поступления  имеют заявительный характер  - при формировании первоначального решения о бюджете отсутствовали соглашения об инициативных проектах</t>
  </si>
  <si>
    <t>-</t>
  </si>
  <si>
    <t>Первоначальные плановые назначения в связи прекращением  с 1 января 2021 года  действия системы налогообложения в виде единого налога на вмененный доход (ЕНВД) поступление доходов не прогнозировалось. Поступление задолженности за предыдущие периоды</t>
  </si>
  <si>
    <t>Первоначальные плановые назначения по данным главного администратора - Межрайонной ИФНС России №1 по ХМАО - Югре. По итогам деятельности снижение по основному плательщику налога ИП Башмаков</t>
  </si>
  <si>
    <t>Положительная динамика в связи с единовременным погашением крупной суммы задолженности (за размещение отходов производства) в размере 294 995,9 тыс. рублей</t>
  </si>
  <si>
    <t xml:space="preserve">Связано с поступлением авансовых платежей за 2025 год в декабре 2024 года </t>
  </si>
  <si>
    <t>Положительная динамика поступлений связана с увеличением возврата дебиторской задолженности в бюджет района. Прогнозные данные сформированы в 2023 году в связи с отсутствием на дату прогноза дебиторской задолженности</t>
  </si>
  <si>
    <t>Поступления от реализации имущества и земельных участков имеют не системный характер заявительный характер, с ценой формируемой в процессе торгов</t>
  </si>
  <si>
    <t>Увеличение  поступлений субсидии  (+46 314,8 тыс. рублей) из бюджета автономного округа в объёмах, предусмотренных х в объёмах, предусмотренных Законом ХМАО - Югры от 29.11.2023 N 94-оз"О бюджете Ханты-Мансийского автономного округа - Югры на 2024 год и на плановый период 2025 и 2026 годов" с учетом изменений к нему и с учетом доведенных уведомлений.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</si>
</sst>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2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2060"/>
      </left>
      <right style="thin">
        <color auto="1"/>
      </right>
      <top style="thin">
        <color auto="1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thin">
        <color rgb="FF002060"/>
      </left>
      <right/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164" fontId="1" fillId="0" borderId="3" xfId="0" applyNumberFormat="1" applyFont="1" applyBorder="1" applyAlignment="1">
      <alignment horizontal="left" vertical="center" wrapText="1"/>
    </xf>
    <xf numFmtId="0" fontId="1" fillId="0" borderId="0" xfId="0" applyFont="1"/>
    <xf numFmtId="164" fontId="1" fillId="0" borderId="0" xfId="0" applyNumberFormat="1" applyFont="1"/>
    <xf numFmtId="0" fontId="1" fillId="0" borderId="3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top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164" fontId="4" fillId="0" borderId="3" xfId="0" applyNumberFormat="1" applyFont="1" applyBorder="1" applyAlignment="1">
      <alignment horizontal="left" vertical="center" wrapText="1"/>
    </xf>
    <xf numFmtId="164" fontId="4" fillId="0" borderId="4" xfId="0" applyNumberFormat="1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64" fontId="5" fillId="0" borderId="3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164" fontId="1" fillId="0" borderId="3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3"/>
  <sheetViews>
    <sheetView tabSelected="1" view="pageBreakPreview" zoomScale="60" zoomScaleNormal="100" workbookViewId="0">
      <pane xSplit="1" ySplit="3" topLeftCell="B32" activePane="bottomRight" state="frozen"/>
      <selection pane="topRight" activeCell="B1" sqref="B1"/>
      <selection pane="bottomLeft" activeCell="A3" sqref="A3"/>
      <selection pane="bottomRight" activeCell="E36" sqref="E36"/>
    </sheetView>
  </sheetViews>
  <sheetFormatPr defaultRowHeight="18.75" x14ac:dyDescent="0.3"/>
  <cols>
    <col min="1" max="1" width="82.42578125" style="2" customWidth="1"/>
    <col min="2" max="2" width="35.7109375" style="17" customWidth="1"/>
    <col min="3" max="3" width="23.140625" style="2" customWidth="1"/>
    <col min="4" max="4" width="18.140625" style="2" customWidth="1"/>
    <col min="5" max="5" width="18" style="2" customWidth="1"/>
    <col min="6" max="6" width="20" style="2" customWidth="1"/>
    <col min="7" max="7" width="18.28515625" style="2" customWidth="1"/>
    <col min="8" max="8" width="68.28515625" style="2" customWidth="1"/>
    <col min="9" max="9" width="64.7109375" style="2" customWidth="1"/>
    <col min="10" max="10" width="13.140625" style="2" customWidth="1"/>
    <col min="11" max="16384" width="9.140625" style="2"/>
  </cols>
  <sheetData>
    <row r="1" spans="1:9" ht="54.75" customHeight="1" x14ac:dyDescent="0.3">
      <c r="A1" s="49" t="s">
        <v>80</v>
      </c>
      <c r="B1" s="49"/>
      <c r="C1" s="49"/>
      <c r="D1" s="49"/>
      <c r="E1" s="49"/>
      <c r="F1" s="49"/>
      <c r="G1" s="49"/>
      <c r="H1" s="49"/>
      <c r="I1" s="49"/>
    </row>
    <row r="2" spans="1:9" ht="37.5" customHeight="1" x14ac:dyDescent="0.3">
      <c r="A2" s="50" t="s">
        <v>14</v>
      </c>
      <c r="B2" s="50"/>
      <c r="C2" s="50"/>
      <c r="D2" s="50"/>
      <c r="E2" s="50"/>
      <c r="F2" s="50"/>
      <c r="G2" s="50"/>
      <c r="H2" s="50"/>
      <c r="I2" s="50"/>
    </row>
    <row r="3" spans="1:9" ht="104.25" customHeight="1" x14ac:dyDescent="0.3">
      <c r="A3" s="11" t="s">
        <v>18</v>
      </c>
      <c r="B3" s="11" t="s">
        <v>19</v>
      </c>
      <c r="C3" s="36" t="s">
        <v>79</v>
      </c>
      <c r="D3" s="36" t="s">
        <v>8</v>
      </c>
      <c r="E3" s="36" t="s">
        <v>9</v>
      </c>
      <c r="F3" s="36" t="s">
        <v>11</v>
      </c>
      <c r="G3" s="36" t="s">
        <v>12</v>
      </c>
      <c r="H3" s="6" t="s">
        <v>7</v>
      </c>
      <c r="I3" s="6" t="s">
        <v>5</v>
      </c>
    </row>
    <row r="4" spans="1:9" x14ac:dyDescent="0.3">
      <c r="A4" s="21" t="s">
        <v>43</v>
      </c>
      <c r="B4" s="19"/>
      <c r="C4" s="34">
        <f>C5+C7+C9+C14+C18+C19</f>
        <v>1524200.4000000001</v>
      </c>
      <c r="D4" s="34">
        <f t="shared" ref="D4:E4" si="0">D5+D7+D9+D14+D18+D19</f>
        <v>1795521.8</v>
      </c>
      <c r="E4" s="34">
        <f t="shared" si="0"/>
        <v>1943038.4</v>
      </c>
      <c r="F4" s="34">
        <f>E4/C4*100</f>
        <v>127.47919499299434</v>
      </c>
      <c r="G4" s="34">
        <f>E4/D4*100</f>
        <v>108.21580668082113</v>
      </c>
      <c r="H4" s="20"/>
      <c r="I4" s="20"/>
    </row>
    <row r="5" spans="1:9" x14ac:dyDescent="0.3">
      <c r="A5" s="4" t="s">
        <v>20</v>
      </c>
      <c r="B5" s="11" t="s">
        <v>21</v>
      </c>
      <c r="C5" s="30">
        <f>C6</f>
        <v>1456703.3</v>
      </c>
      <c r="D5" s="30">
        <f t="shared" ref="D5:E5" si="1">D6</f>
        <v>1716323.2</v>
      </c>
      <c r="E5" s="30">
        <f t="shared" si="1"/>
        <v>1863742.1</v>
      </c>
      <c r="F5" s="30">
        <f>E5/C5*100</f>
        <v>127.94246433024487</v>
      </c>
      <c r="G5" s="30">
        <f>E5/D5*100</f>
        <v>108.58922725043863</v>
      </c>
      <c r="H5" s="10"/>
      <c r="I5" s="1"/>
    </row>
    <row r="6" spans="1:9" ht="182.25" customHeight="1" x14ac:dyDescent="0.3">
      <c r="A6" s="4" t="s">
        <v>0</v>
      </c>
      <c r="B6" s="11" t="s">
        <v>22</v>
      </c>
      <c r="C6" s="30">
        <v>1456703.3</v>
      </c>
      <c r="D6" s="30">
        <v>1716323.2</v>
      </c>
      <c r="E6" s="30">
        <v>1863742.1</v>
      </c>
      <c r="F6" s="30">
        <f t="shared" ref="F6:F38" si="2">E6/C6*100</f>
        <v>127.94246433024487</v>
      </c>
      <c r="G6" s="30">
        <f t="shared" ref="G6:G38" si="3">E6/D6*100</f>
        <v>108.58922725043863</v>
      </c>
      <c r="H6" s="45" t="s">
        <v>77</v>
      </c>
      <c r="I6" s="45" t="s">
        <v>81</v>
      </c>
    </row>
    <row r="7" spans="1:9" ht="37.5" x14ac:dyDescent="0.3">
      <c r="A7" s="4" t="s">
        <v>23</v>
      </c>
      <c r="B7" s="11" t="s">
        <v>24</v>
      </c>
      <c r="C7" s="30">
        <v>1231.4000000000001</v>
      </c>
      <c r="D7" s="30">
        <f t="shared" ref="D7:E7" si="4">D8</f>
        <v>1409.6</v>
      </c>
      <c r="E7" s="30">
        <f t="shared" si="4"/>
        <v>1410.9</v>
      </c>
      <c r="F7" s="30">
        <f t="shared" si="2"/>
        <v>114.57690433652752</v>
      </c>
      <c r="G7" s="30">
        <f t="shared" si="3"/>
        <v>100.09222474460842</v>
      </c>
      <c r="H7" s="37"/>
      <c r="I7" s="37"/>
    </row>
    <row r="8" spans="1:9" ht="112.5" x14ac:dyDescent="0.3">
      <c r="A8" s="4" t="s">
        <v>17</v>
      </c>
      <c r="B8" s="11" t="s">
        <v>25</v>
      </c>
      <c r="C8" s="30">
        <v>1231.4000000000001</v>
      </c>
      <c r="D8" s="30">
        <v>1409.6</v>
      </c>
      <c r="E8" s="30">
        <v>1410.9</v>
      </c>
      <c r="F8" s="30">
        <f t="shared" si="2"/>
        <v>114.57690433652752</v>
      </c>
      <c r="G8" s="30">
        <f t="shared" si="3"/>
        <v>100.09222474460842</v>
      </c>
      <c r="H8" s="1" t="s">
        <v>84</v>
      </c>
      <c r="I8" s="1"/>
    </row>
    <row r="9" spans="1:9" x14ac:dyDescent="0.3">
      <c r="A9" s="4" t="s">
        <v>26</v>
      </c>
      <c r="B9" s="11" t="s">
        <v>27</v>
      </c>
      <c r="C9" s="30">
        <f>C10+C11+C12+C13</f>
        <v>50150.1</v>
      </c>
      <c r="D9" s="30">
        <f t="shared" ref="D9:E9" si="5">D10+D11+D12+D13</f>
        <v>60363.100000000006</v>
      </c>
      <c r="E9" s="30">
        <f t="shared" si="5"/>
        <v>60251.100000000006</v>
      </c>
      <c r="F9" s="30">
        <f t="shared" si="2"/>
        <v>120.141535111595</v>
      </c>
      <c r="G9" s="30">
        <f t="shared" si="3"/>
        <v>99.814456182667882</v>
      </c>
      <c r="H9" s="37"/>
      <c r="I9" s="37"/>
    </row>
    <row r="10" spans="1:9" ht="168.75" x14ac:dyDescent="0.3">
      <c r="A10" s="4" t="s">
        <v>28</v>
      </c>
      <c r="B10" s="11" t="s">
        <v>29</v>
      </c>
      <c r="C10" s="30">
        <v>47613.599999999999</v>
      </c>
      <c r="D10" s="30">
        <v>58150</v>
      </c>
      <c r="E10" s="30">
        <v>58115</v>
      </c>
      <c r="F10" s="30">
        <f t="shared" si="2"/>
        <v>122.05546314498379</v>
      </c>
      <c r="G10" s="30">
        <f t="shared" si="3"/>
        <v>99.939810834049865</v>
      </c>
      <c r="H10" s="1" t="s">
        <v>86</v>
      </c>
      <c r="I10" s="37"/>
    </row>
    <row r="11" spans="1:9" ht="112.5" x14ac:dyDescent="0.3">
      <c r="A11" s="4" t="s">
        <v>3</v>
      </c>
      <c r="B11" s="11" t="s">
        <v>30</v>
      </c>
      <c r="C11" s="30">
        <v>0</v>
      </c>
      <c r="D11" s="30">
        <v>35.5</v>
      </c>
      <c r="E11" s="30">
        <v>35.5</v>
      </c>
      <c r="F11" s="30">
        <v>0</v>
      </c>
      <c r="G11" s="30">
        <f t="shared" si="3"/>
        <v>100</v>
      </c>
      <c r="H11" s="1" t="s">
        <v>102</v>
      </c>
      <c r="I11" s="1" t="s">
        <v>85</v>
      </c>
    </row>
    <row r="12" spans="1:9" ht="93.75" x14ac:dyDescent="0.3">
      <c r="A12" s="4" t="s">
        <v>4</v>
      </c>
      <c r="B12" s="11" t="s">
        <v>31</v>
      </c>
      <c r="C12" s="30">
        <v>1013.5</v>
      </c>
      <c r="D12" s="30">
        <v>598.29999999999995</v>
      </c>
      <c r="E12" s="30">
        <v>598.29999999999995</v>
      </c>
      <c r="F12" s="30">
        <f t="shared" si="2"/>
        <v>59.033053774050316</v>
      </c>
      <c r="G12" s="30">
        <f t="shared" si="3"/>
        <v>100</v>
      </c>
      <c r="H12" s="1" t="s">
        <v>103</v>
      </c>
      <c r="I12" s="37"/>
    </row>
    <row r="13" spans="1:9" ht="56.25" x14ac:dyDescent="0.3">
      <c r="A13" s="4" t="s">
        <v>32</v>
      </c>
      <c r="B13" s="11" t="s">
        <v>33</v>
      </c>
      <c r="C13" s="30">
        <v>1523</v>
      </c>
      <c r="D13" s="30">
        <v>1579.3</v>
      </c>
      <c r="E13" s="30">
        <v>1502.3</v>
      </c>
      <c r="F13" s="30">
        <f t="shared" si="2"/>
        <v>98.640840446487189</v>
      </c>
      <c r="G13" s="30">
        <f>E13/D13*100</f>
        <v>95.124422212372579</v>
      </c>
      <c r="H13" s="1" t="s">
        <v>87</v>
      </c>
      <c r="I13" s="1" t="s">
        <v>90</v>
      </c>
    </row>
    <row r="14" spans="1:9" x14ac:dyDescent="0.3">
      <c r="A14" s="4" t="s">
        <v>34</v>
      </c>
      <c r="B14" s="11" t="s">
        <v>35</v>
      </c>
      <c r="C14" s="30">
        <f>C15+C16+C17</f>
        <v>15946.8</v>
      </c>
      <c r="D14" s="30">
        <f t="shared" ref="D14:E14" si="6">D15+D16+D17</f>
        <v>17088.900000000001</v>
      </c>
      <c r="E14" s="30">
        <f t="shared" si="6"/>
        <v>17293.400000000001</v>
      </c>
      <c r="F14" s="30">
        <f t="shared" si="2"/>
        <v>108.44432738856699</v>
      </c>
      <c r="G14" s="30">
        <f t="shared" si="3"/>
        <v>101.19668322712403</v>
      </c>
      <c r="H14" s="37"/>
      <c r="I14" s="37"/>
    </row>
    <row r="15" spans="1:9" ht="56.25" x14ac:dyDescent="0.3">
      <c r="A15" s="4" t="s">
        <v>1</v>
      </c>
      <c r="B15" s="11" t="s">
        <v>36</v>
      </c>
      <c r="C15" s="30">
        <v>159.80000000000001</v>
      </c>
      <c r="D15" s="30">
        <v>700.9</v>
      </c>
      <c r="E15" s="30">
        <v>726.7</v>
      </c>
      <c r="F15" s="30">
        <f t="shared" si="2"/>
        <v>454.75594493116392</v>
      </c>
      <c r="G15" s="30">
        <f t="shared" si="3"/>
        <v>103.68098159509202</v>
      </c>
      <c r="H15" s="1" t="s">
        <v>16</v>
      </c>
      <c r="I15" s="37"/>
    </row>
    <row r="16" spans="1:9" ht="131.25" x14ac:dyDescent="0.3">
      <c r="A16" s="4" t="s">
        <v>15</v>
      </c>
      <c r="B16" s="11" t="s">
        <v>37</v>
      </c>
      <c r="C16" s="30">
        <v>4995.6000000000004</v>
      </c>
      <c r="D16" s="30">
        <v>6730</v>
      </c>
      <c r="E16" s="30">
        <v>6897</v>
      </c>
      <c r="F16" s="30">
        <f t="shared" si="2"/>
        <v>138.06149411482102</v>
      </c>
      <c r="G16" s="30">
        <f t="shared" si="3"/>
        <v>102.48142644873698</v>
      </c>
      <c r="H16" s="1" t="s">
        <v>88</v>
      </c>
      <c r="I16" s="37"/>
    </row>
    <row r="17" spans="1:11" x14ac:dyDescent="0.3">
      <c r="A17" s="4" t="s">
        <v>2</v>
      </c>
      <c r="B17" s="11" t="s">
        <v>38</v>
      </c>
      <c r="C17" s="30">
        <v>10791.4</v>
      </c>
      <c r="D17" s="30">
        <v>9658</v>
      </c>
      <c r="E17" s="30">
        <v>9669.7000000000007</v>
      </c>
      <c r="F17" s="30">
        <f t="shared" si="2"/>
        <v>89.605611876123589</v>
      </c>
      <c r="G17" s="30">
        <f t="shared" si="3"/>
        <v>100.12114309380824</v>
      </c>
      <c r="H17" s="37"/>
      <c r="I17" s="37"/>
    </row>
    <row r="18" spans="1:11" ht="75" x14ac:dyDescent="0.3">
      <c r="A18" s="4" t="s">
        <v>39</v>
      </c>
      <c r="B18" s="11" t="s">
        <v>40</v>
      </c>
      <c r="C18" s="30">
        <v>168.8</v>
      </c>
      <c r="D18" s="30">
        <v>337</v>
      </c>
      <c r="E18" s="30">
        <v>340.9</v>
      </c>
      <c r="F18" s="30">
        <f t="shared" si="2"/>
        <v>201.95497630331749</v>
      </c>
      <c r="G18" s="30">
        <f t="shared" si="3"/>
        <v>101.15727002967358</v>
      </c>
      <c r="H18" s="1" t="s">
        <v>89</v>
      </c>
      <c r="I18" s="37"/>
    </row>
    <row r="19" spans="1:11" ht="37.5" x14ac:dyDescent="0.3">
      <c r="A19" s="24" t="s">
        <v>41</v>
      </c>
      <c r="B19" s="25" t="s">
        <v>42</v>
      </c>
      <c r="C19" s="31">
        <v>0</v>
      </c>
      <c r="D19" s="31">
        <v>0</v>
      </c>
      <c r="E19" s="31">
        <v>0</v>
      </c>
      <c r="F19" s="30">
        <v>0</v>
      </c>
      <c r="G19" s="30" t="e">
        <f t="shared" si="3"/>
        <v>#DIV/0!</v>
      </c>
      <c r="H19" s="38"/>
      <c r="I19" s="38"/>
      <c r="K19" s="3"/>
    </row>
    <row r="20" spans="1:11" x14ac:dyDescent="0.3">
      <c r="A20" s="21" t="s">
        <v>72</v>
      </c>
      <c r="B20" s="18"/>
      <c r="C20" s="35">
        <f>C21+C22+C23+C25+C26+C24</f>
        <v>403011.7</v>
      </c>
      <c r="D20" s="35">
        <f>D21+D22+D23+D25+D26+D24</f>
        <v>858782.29999999993</v>
      </c>
      <c r="E20" s="35">
        <f>E21+E22+E23+E25+E26+E24</f>
        <v>884354.5</v>
      </c>
      <c r="F20" s="34">
        <f t="shared" si="2"/>
        <v>219.4364332350649</v>
      </c>
      <c r="G20" s="34">
        <f t="shared" si="3"/>
        <v>102.97772788284063</v>
      </c>
      <c r="H20" s="39"/>
      <c r="I20" s="39"/>
    </row>
    <row r="21" spans="1:11" ht="56.25" x14ac:dyDescent="0.3">
      <c r="A21" s="26" t="s">
        <v>44</v>
      </c>
      <c r="B21" s="7" t="s">
        <v>45</v>
      </c>
      <c r="C21" s="32">
        <v>330343.3</v>
      </c>
      <c r="D21" s="32">
        <v>368211.9</v>
      </c>
      <c r="E21" s="32">
        <v>381956.8</v>
      </c>
      <c r="F21" s="30">
        <f t="shared" si="2"/>
        <v>115.62420064218043</v>
      </c>
      <c r="G21" s="30">
        <f t="shared" si="3"/>
        <v>103.73287772611368</v>
      </c>
      <c r="H21" s="46" t="s">
        <v>105</v>
      </c>
      <c r="I21" s="40"/>
      <c r="J21" s="3"/>
      <c r="K21" s="3"/>
    </row>
    <row r="22" spans="1:11" ht="75" x14ac:dyDescent="0.3">
      <c r="A22" s="26" t="s">
        <v>46</v>
      </c>
      <c r="B22" s="7" t="s">
        <v>47</v>
      </c>
      <c r="C22" s="32">
        <v>38453</v>
      </c>
      <c r="D22" s="32">
        <v>322654.3</v>
      </c>
      <c r="E22" s="32">
        <v>322644.2</v>
      </c>
      <c r="F22" s="30">
        <f t="shared" si="2"/>
        <v>839.0611915845318</v>
      </c>
      <c r="G22" s="30">
        <f t="shared" si="3"/>
        <v>99.99686971473804</v>
      </c>
      <c r="H22" s="46" t="s">
        <v>104</v>
      </c>
      <c r="I22" s="40"/>
    </row>
    <row r="23" spans="1:11" ht="93.75" x14ac:dyDescent="0.3">
      <c r="A23" s="26" t="s">
        <v>48</v>
      </c>
      <c r="B23" s="7" t="s">
        <v>49</v>
      </c>
      <c r="C23" s="32">
        <v>13335</v>
      </c>
      <c r="D23" s="32">
        <v>131717.70000000001</v>
      </c>
      <c r="E23" s="32">
        <v>140741</v>
      </c>
      <c r="F23" s="30">
        <f t="shared" si="2"/>
        <v>1055.4255718035245</v>
      </c>
      <c r="G23" s="30">
        <f t="shared" si="3"/>
        <v>106.85048402758322</v>
      </c>
      <c r="H23" s="46" t="s">
        <v>106</v>
      </c>
      <c r="I23" s="48" t="s">
        <v>98</v>
      </c>
    </row>
    <row r="24" spans="1:11" ht="63.75" customHeight="1" x14ac:dyDescent="0.3">
      <c r="A24" s="26" t="s">
        <v>50</v>
      </c>
      <c r="B24" s="7" t="s">
        <v>51</v>
      </c>
      <c r="C24" s="32">
        <v>1816.4</v>
      </c>
      <c r="D24" s="32">
        <v>6379.5</v>
      </c>
      <c r="E24" s="32">
        <v>6744</v>
      </c>
      <c r="F24" s="30">
        <f t="shared" si="2"/>
        <v>371.28385818101737</v>
      </c>
      <c r="G24" s="30">
        <f t="shared" si="3"/>
        <v>105.71361391958618</v>
      </c>
      <c r="H24" s="46" t="s">
        <v>107</v>
      </c>
      <c r="I24" s="46" t="s">
        <v>82</v>
      </c>
    </row>
    <row r="25" spans="1:11" ht="56.25" x14ac:dyDescent="0.3">
      <c r="A25" s="26" t="s">
        <v>52</v>
      </c>
      <c r="B25" s="7" t="s">
        <v>53</v>
      </c>
      <c r="C25" s="32">
        <v>19064</v>
      </c>
      <c r="D25" s="32">
        <v>29369.4</v>
      </c>
      <c r="E25" s="32">
        <v>31928.9</v>
      </c>
      <c r="F25" s="30">
        <f t="shared" si="2"/>
        <v>167.48268988669744</v>
      </c>
      <c r="G25" s="30">
        <f t="shared" si="3"/>
        <v>108.71485287407982</v>
      </c>
      <c r="H25" s="46" t="s">
        <v>99</v>
      </c>
      <c r="I25" s="46" t="s">
        <v>83</v>
      </c>
      <c r="J25" s="3"/>
    </row>
    <row r="26" spans="1:11" ht="150" x14ac:dyDescent="0.3">
      <c r="A26" s="27" t="s">
        <v>54</v>
      </c>
      <c r="B26" s="12" t="s">
        <v>55</v>
      </c>
      <c r="C26" s="33">
        <v>0</v>
      </c>
      <c r="D26" s="33">
        <v>449.5</v>
      </c>
      <c r="E26" s="33">
        <v>339.6</v>
      </c>
      <c r="F26" s="30">
        <v>0</v>
      </c>
      <c r="G26" s="30">
        <f>E26/D26*100</f>
        <v>75.550611790878762</v>
      </c>
      <c r="H26" s="47" t="s">
        <v>100</v>
      </c>
      <c r="I26" s="47" t="s">
        <v>78</v>
      </c>
    </row>
    <row r="27" spans="1:11" ht="56.25" x14ac:dyDescent="0.3">
      <c r="A27" s="20" t="s">
        <v>57</v>
      </c>
      <c r="B27" s="19" t="s">
        <v>56</v>
      </c>
      <c r="C27" s="34">
        <f>C28+C29+C30+C31</f>
        <v>2939295.4</v>
      </c>
      <c r="D27" s="34">
        <f>D28+D29+D30+D31</f>
        <v>3326071.3000000003</v>
      </c>
      <c r="E27" s="34">
        <f>E28+E29+E30+E31</f>
        <v>3139320.4000000004</v>
      </c>
      <c r="F27" s="34">
        <f t="shared" si="2"/>
        <v>106.80520236244375</v>
      </c>
      <c r="G27" s="34">
        <f t="shared" si="3"/>
        <v>94.385240629086937</v>
      </c>
      <c r="H27" s="41"/>
      <c r="I27" s="42" t="s">
        <v>6</v>
      </c>
    </row>
    <row r="28" spans="1:11" ht="336" customHeight="1" x14ac:dyDescent="0.3">
      <c r="A28" s="28" t="s">
        <v>68</v>
      </c>
      <c r="B28" s="13" t="s">
        <v>58</v>
      </c>
      <c r="C28" s="30">
        <v>153918.70000000001</v>
      </c>
      <c r="D28" s="30">
        <v>209681.3</v>
      </c>
      <c r="E28" s="30">
        <v>209681.3</v>
      </c>
      <c r="F28" s="30">
        <f t="shared" si="2"/>
        <v>136.22860640065176</v>
      </c>
      <c r="G28" s="30">
        <f>E28/D28*100</f>
        <v>100</v>
      </c>
      <c r="H28" s="45" t="s">
        <v>95</v>
      </c>
      <c r="I28" s="37"/>
    </row>
    <row r="29" spans="1:11" ht="150" x14ac:dyDescent="0.3">
      <c r="A29" s="29" t="s">
        <v>69</v>
      </c>
      <c r="B29" s="13" t="s">
        <v>59</v>
      </c>
      <c r="C29" s="30">
        <v>773495.7</v>
      </c>
      <c r="D29" s="30">
        <v>819810.5</v>
      </c>
      <c r="E29" s="30">
        <v>717190.7</v>
      </c>
      <c r="F29" s="30">
        <f t="shared" si="2"/>
        <v>92.720709371752164</v>
      </c>
      <c r="G29" s="30">
        <f>E29/D29*100</f>
        <v>87.482497479600468</v>
      </c>
      <c r="H29" s="1" t="s">
        <v>108</v>
      </c>
      <c r="I29" s="45" t="s">
        <v>91</v>
      </c>
    </row>
    <row r="30" spans="1:11" ht="37.5" x14ac:dyDescent="0.3">
      <c r="A30" s="14" t="s">
        <v>70</v>
      </c>
      <c r="B30" s="13" t="s">
        <v>60</v>
      </c>
      <c r="C30" s="30">
        <v>1955222.9</v>
      </c>
      <c r="D30" s="30">
        <v>2068309.6</v>
      </c>
      <c r="E30" s="30">
        <v>1983810.7</v>
      </c>
      <c r="F30" s="30">
        <f t="shared" si="2"/>
        <v>101.46212485543209</v>
      </c>
      <c r="G30" s="30">
        <f>E30/D30*100</f>
        <v>95.914591316503092</v>
      </c>
      <c r="H30" s="37"/>
      <c r="I30" s="37"/>
    </row>
    <row r="31" spans="1:11" ht="198" customHeight="1" x14ac:dyDescent="0.3">
      <c r="A31" s="8" t="s">
        <v>71</v>
      </c>
      <c r="B31" s="13" t="s">
        <v>61</v>
      </c>
      <c r="C31" s="30">
        <v>56658.1</v>
      </c>
      <c r="D31" s="30">
        <v>228269.9</v>
      </c>
      <c r="E31" s="30">
        <v>228637.7</v>
      </c>
      <c r="F31" s="30">
        <f t="shared" si="2"/>
        <v>403.53929976472915</v>
      </c>
      <c r="G31" s="30">
        <f t="shared" si="3"/>
        <v>100.1611250541574</v>
      </c>
      <c r="H31" s="45" t="s">
        <v>96</v>
      </c>
      <c r="I31" s="37"/>
    </row>
    <row r="32" spans="1:11" ht="56.25" x14ac:dyDescent="0.3">
      <c r="A32" s="8" t="s">
        <v>63</v>
      </c>
      <c r="B32" s="15" t="s">
        <v>62</v>
      </c>
      <c r="C32" s="30">
        <v>0</v>
      </c>
      <c r="D32" s="30">
        <v>423.4</v>
      </c>
      <c r="E32" s="30">
        <v>423.4</v>
      </c>
      <c r="F32" s="30">
        <v>0</v>
      </c>
      <c r="G32" s="30">
        <f t="shared" si="3"/>
        <v>100</v>
      </c>
      <c r="H32" s="10" t="s">
        <v>94</v>
      </c>
      <c r="I32" s="43"/>
    </row>
    <row r="33" spans="1:9" ht="95.25" customHeight="1" x14ac:dyDescent="0.3">
      <c r="A33" s="8" t="s">
        <v>65</v>
      </c>
      <c r="B33" s="15" t="s">
        <v>64</v>
      </c>
      <c r="C33" s="30">
        <v>0</v>
      </c>
      <c r="D33" s="30">
        <v>242363.2</v>
      </c>
      <c r="E33" s="30">
        <v>215808.2</v>
      </c>
      <c r="F33" s="30">
        <v>0</v>
      </c>
      <c r="G33" s="30">
        <f>E33/D33*100</f>
        <v>89.043303603847448</v>
      </c>
      <c r="H33" s="10" t="s">
        <v>94</v>
      </c>
      <c r="I33" s="10" t="s">
        <v>97</v>
      </c>
    </row>
    <row r="34" spans="1:9" ht="82.5" customHeight="1" x14ac:dyDescent="0.3">
      <c r="A34" s="8" t="s">
        <v>73</v>
      </c>
      <c r="B34" s="15" t="s">
        <v>76</v>
      </c>
      <c r="C34" s="30">
        <v>0</v>
      </c>
      <c r="D34" s="30">
        <v>0</v>
      </c>
      <c r="E34" s="30">
        <v>0</v>
      </c>
      <c r="F34" s="30">
        <v>0</v>
      </c>
      <c r="G34" s="30">
        <v>0</v>
      </c>
      <c r="H34" s="11" t="s">
        <v>101</v>
      </c>
      <c r="I34" s="11" t="s">
        <v>101</v>
      </c>
    </row>
    <row r="35" spans="1:9" ht="150" x14ac:dyDescent="0.3">
      <c r="A35" s="8" t="s">
        <v>74</v>
      </c>
      <c r="B35" s="15" t="s">
        <v>66</v>
      </c>
      <c r="C35" s="30">
        <v>0</v>
      </c>
      <c r="D35" s="30">
        <v>321.60000000000002</v>
      </c>
      <c r="E35" s="30">
        <v>321.60000000000002</v>
      </c>
      <c r="F35" s="30">
        <v>0</v>
      </c>
      <c r="G35" s="30">
        <f>E35/D35*100</f>
        <v>100</v>
      </c>
      <c r="H35" s="10" t="s">
        <v>93</v>
      </c>
      <c r="I35" s="43"/>
    </row>
    <row r="36" spans="1:9" ht="150" x14ac:dyDescent="0.3">
      <c r="A36" s="8" t="s">
        <v>75</v>
      </c>
      <c r="B36" s="15" t="s">
        <v>67</v>
      </c>
      <c r="C36" s="30">
        <v>0</v>
      </c>
      <c r="D36" s="30">
        <v>-106776.6</v>
      </c>
      <c r="E36" s="30">
        <v>-106776.6</v>
      </c>
      <c r="F36" s="30">
        <v>0</v>
      </c>
      <c r="G36" s="30">
        <f>E36/D36*100</f>
        <v>100</v>
      </c>
      <c r="H36" s="10" t="s">
        <v>92</v>
      </c>
      <c r="I36" s="43"/>
    </row>
    <row r="37" spans="1:9" x14ac:dyDescent="0.3">
      <c r="A37" s="22" t="s">
        <v>10</v>
      </c>
      <c r="B37" s="23"/>
      <c r="C37" s="34">
        <f>C27+C35+C36+C33+C32+C34</f>
        <v>2939295.4</v>
      </c>
      <c r="D37" s="34">
        <f>D27+D35+D36+D33+D32+D34</f>
        <v>3462402.9000000004</v>
      </c>
      <c r="E37" s="34">
        <f t="shared" ref="E37" si="7">E27+E35+E36+E33+E32+E34</f>
        <v>3249097.0000000005</v>
      </c>
      <c r="F37" s="34">
        <f t="shared" si="2"/>
        <v>110.53999540161905</v>
      </c>
      <c r="G37" s="34">
        <f t="shared" si="3"/>
        <v>93.839368029642074</v>
      </c>
      <c r="H37" s="42"/>
      <c r="I37" s="42"/>
    </row>
    <row r="38" spans="1:9" x14ac:dyDescent="0.3">
      <c r="A38" s="22" t="s">
        <v>13</v>
      </c>
      <c r="B38" s="23"/>
      <c r="C38" s="34">
        <f>C4+C20+C37</f>
        <v>4866507.5</v>
      </c>
      <c r="D38" s="34">
        <f>D20+D4+D37</f>
        <v>6116707</v>
      </c>
      <c r="E38" s="34">
        <f>E20+E4+E37</f>
        <v>6076489.9000000004</v>
      </c>
      <c r="F38" s="34">
        <f t="shared" si="2"/>
        <v>124.8634652263456</v>
      </c>
      <c r="G38" s="34">
        <f t="shared" si="3"/>
        <v>99.342504063052232</v>
      </c>
      <c r="H38" s="44"/>
      <c r="I38" s="44"/>
    </row>
    <row r="39" spans="1:9" x14ac:dyDescent="0.3">
      <c r="A39" s="5"/>
      <c r="B39" s="16"/>
      <c r="C39" s="5"/>
      <c r="D39" s="5"/>
      <c r="E39" s="5"/>
      <c r="F39" s="5"/>
      <c r="G39" s="5"/>
      <c r="H39" s="9"/>
      <c r="I39" s="5"/>
    </row>
    <row r="40" spans="1:9" x14ac:dyDescent="0.3">
      <c r="C40" s="3"/>
      <c r="H40" s="5"/>
    </row>
    <row r="42" spans="1:9" x14ac:dyDescent="0.3">
      <c r="D42" s="3"/>
      <c r="E42" s="3"/>
    </row>
    <row r="43" spans="1:9" x14ac:dyDescent="0.3">
      <c r="C43" s="3"/>
      <c r="D43" s="3"/>
      <c r="E43" s="3"/>
    </row>
  </sheetData>
  <mergeCells count="2">
    <mergeCell ref="A1:I1"/>
    <mergeCell ref="A2:I2"/>
  </mergeCells>
  <pageMargins left="0.70866141732283472" right="0.70866141732283472" top="0.74803149606299213" bottom="0.74803149606299213" header="0.31496062992125984" footer="0.31496062992125984"/>
  <pageSetup paperSize="9" scale="37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2025-03-14T09:49:40Z</dcterms:modified>
</cp:coreProperties>
</file>