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14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 000 от 00.05.2025 ( отчет об исполнении бюджета)\На сайт\проект\"/>
    </mc:Choice>
  </mc:AlternateContent>
  <xr:revisionPtr revIDLastSave="0" documentId="13_ncr:81_{2AF730C8-1DFB-463E-9C77-A96F9982CD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" r:id="rId1"/>
  </sheets>
  <definedNames>
    <definedName name="Z_0C9F33EF_B07C_4B83_95C8_03209A11FF27_.wvu.PrintArea" localSheetId="0" hidden="1">'2024'!$A$1:$M$90</definedName>
    <definedName name="Z_0C9F33EF_B07C_4B83_95C8_03209A11FF27_.wvu.PrintTitles" localSheetId="0" hidden="1">'2024'!$3:$3</definedName>
    <definedName name="Z_0DE20B05_D255_4BB0_B8CB_E5645A365DBF_.wvu.PrintArea" localSheetId="0" hidden="1">'2024'!$A$1:$M$93</definedName>
    <definedName name="Z_0DE20B05_D255_4BB0_B8CB_E5645A365DBF_.wvu.PrintTitles" localSheetId="0" hidden="1">'2024'!$3:$3</definedName>
    <definedName name="Z_1994B27A_CDC6_4983_B249_C164DAB39B93_.wvu.PrintArea" localSheetId="0" hidden="1">'2024'!$A$1:$M$92</definedName>
    <definedName name="Z_1994B27A_CDC6_4983_B249_C164DAB39B93_.wvu.PrintTitles" localSheetId="0" hidden="1">'2024'!$3:$3</definedName>
    <definedName name="Z_1A472C3E_06CE_4672_849D_A6C01671A6A8_.wvu.PrintArea" localSheetId="0" hidden="1">'2024'!$A$1:$M$93</definedName>
    <definedName name="Z_1A472C3E_06CE_4672_849D_A6C01671A6A8_.wvu.PrintTitles" localSheetId="0" hidden="1">'2024'!$3:$3</definedName>
    <definedName name="Z_1A78F3F4_EFA9_42E7_AE50_3314758BB0F5_.wvu.PrintArea" localSheetId="0" hidden="1">'2024'!$A$1:$M$92</definedName>
    <definedName name="Z_1A78F3F4_EFA9_42E7_AE50_3314758BB0F5_.wvu.PrintTitles" localSheetId="0" hidden="1">'2024'!$3:$3</definedName>
    <definedName name="Z_225B0CD5_3C69_4089_8A47_F1C2B13303D3_.wvu.PrintArea" localSheetId="0" hidden="1">'2024'!$A$1:$M$93</definedName>
    <definedName name="Z_225B0CD5_3C69_4089_8A47_F1C2B13303D3_.wvu.PrintTitles" localSheetId="0" hidden="1">'2024'!$3:$3</definedName>
    <definedName name="Z_2CB1DD55_51F8_4F3D_8AFF_4246AA9B75BA_.wvu.PrintArea" localSheetId="0" hidden="1">'2024'!$A$1:$M$89</definedName>
    <definedName name="Z_2CB1DD55_51F8_4F3D_8AFF_4246AA9B75BA_.wvu.PrintTitles" localSheetId="0" hidden="1">'2024'!$3:$3</definedName>
    <definedName name="Z_3DC449A9_031E_4686_A473_AF27B414E97F_.wvu.PrintArea" localSheetId="0" hidden="1">'2024'!$A$1:$M$92</definedName>
    <definedName name="Z_3DC449A9_031E_4686_A473_AF27B414E97F_.wvu.PrintTitles" localSheetId="0" hidden="1">'2024'!$3:$3</definedName>
    <definedName name="Z_46830BA7_C206_4E06_8339_39E19139BADE_.wvu.PrintArea" localSheetId="0" hidden="1">'2024'!$A$1:$M$93</definedName>
    <definedName name="Z_46830BA7_C206_4E06_8339_39E19139BADE_.wvu.PrintTitles" localSheetId="0" hidden="1">'2024'!$3:$3</definedName>
    <definedName name="Z_4BFB9D57_C0DD_4C76_8BA4_86B2895A4193_.wvu.PrintArea" localSheetId="0" hidden="1">'2024'!$A$1:$M$92</definedName>
    <definedName name="Z_4BFB9D57_C0DD_4C76_8BA4_86B2895A4193_.wvu.PrintTitles" localSheetId="0" hidden="1">'2024'!$3:$3</definedName>
    <definedName name="Z_6FEF0954_0218_4320_A4EB_D2E73FF69953_.wvu.PrintArea" localSheetId="0" hidden="1">'2024'!$A$1:$M$92</definedName>
    <definedName name="Z_6FEF0954_0218_4320_A4EB_D2E73FF69953_.wvu.PrintTitles" localSheetId="0" hidden="1">'2024'!$3:$3</definedName>
    <definedName name="Z_70C610EA_41B8_4C2B_8C75_9A97BA6D1EFA_.wvu.PrintArea" localSheetId="0" hidden="1">'2024'!$A$1:$M$93</definedName>
    <definedName name="Z_70C610EA_41B8_4C2B_8C75_9A97BA6D1EFA_.wvu.PrintTitles" localSheetId="0" hidden="1">'2024'!$3:$3</definedName>
    <definedName name="Z_7F35C917_4260_4AD5_A25E_9D5A97B07546_.wvu.PrintArea" localSheetId="0" hidden="1">'2024'!$A$1:$M$93</definedName>
    <definedName name="Z_7F35C917_4260_4AD5_A25E_9D5A97B07546_.wvu.PrintTitles" localSheetId="0" hidden="1">'2024'!$3:$3</definedName>
    <definedName name="Z_813A4BD0_8134_4578_8253_6B55A08A4536_.wvu.PrintArea" localSheetId="0" hidden="1">'2024'!$A$1:$M$93</definedName>
    <definedName name="Z_813A4BD0_8134_4578_8253_6B55A08A4536_.wvu.PrintTitles" localSheetId="0" hidden="1">'2024'!$3:$3</definedName>
    <definedName name="Z_9527C26E_DD64_46FD_8F16_E66E599490B1_.wvu.PrintArea" localSheetId="0" hidden="1">'2024'!$A$1:$M$90</definedName>
    <definedName name="Z_9527C26E_DD64_46FD_8F16_E66E599490B1_.wvu.PrintTitles" localSheetId="0" hidden="1">'2024'!$3:$3</definedName>
    <definedName name="Z_9E2FE053_30F2_4C2A_A7C1_B2F0888000A9_.wvu.PrintArea" localSheetId="0" hidden="1">'2024'!$A$1:$M$90</definedName>
    <definedName name="Z_9E2FE053_30F2_4C2A_A7C1_B2F0888000A9_.wvu.PrintTitles" localSheetId="0" hidden="1">'2024'!$3:$3</definedName>
    <definedName name="Z_F5BC40B1_32C3_44F6_8771_EB60F7A3289D_.wvu.PrintArea" localSheetId="0" hidden="1">'2024'!$A$1:$M$92</definedName>
    <definedName name="Z_F5BC40B1_32C3_44F6_8771_EB60F7A3289D_.wvu.PrintTitles" localSheetId="0" hidden="1">'2024'!$3:$3</definedName>
    <definedName name="Z_F5FE2AE8_FBE1_46EC_8431_737F0E1D928A_.wvu.PrintArea" localSheetId="0" hidden="1">'2024'!$A$1:$M$92</definedName>
    <definedName name="Z_F5FE2AE8_FBE1_46EC_8431_737F0E1D928A_.wvu.PrintTitles" localSheetId="0" hidden="1">'2024'!$3:$3</definedName>
    <definedName name="_xlnm.Print_Titles" localSheetId="0">'2024'!$3:$3</definedName>
    <definedName name="_xlnm.Print_Area" localSheetId="0">'2024'!$A$1:$M$93</definedName>
  </definedNames>
  <calcPr calcId="191029"/>
  <customWorkbookViews>
    <customWorkbookView name="Яковлева Д.Л. - Личное представление" guid="{70C610EA-41B8-4C2B-8C75-9A97BA6D1EFA}" mergeInterval="0" personalView="1" xWindow="21" yWindow="19" windowWidth="1262" windowHeight="981" activeSheetId="1"/>
    <customWorkbookView name="Тимиргалиева Е.В. - Личное представление" guid="{0DE20B05-D255-4BB0-B8CB-E5645A365DBF}" mergeInterval="0" personalView="1" maximized="1" windowWidth="1916" windowHeight="854" activeSheetId="1"/>
    <customWorkbookView name="Собянин С.А. - Личное представление" guid="{1A472C3E-06CE-4672-849D-A6C01671A6A8}" mergeInterval="0" personalView="1" maximized="1" xWindow="-8" yWindow="-8" windowWidth="1936" windowHeight="1056" activeSheetId="1"/>
    <customWorkbookView name="Селезнева Д.П. - Личное представление" guid="{4BFB9D57-C0DD-4C76-8BA4-86B2895A4193}" mergeInterval="0" personalView="1" maximized="1" windowWidth="1916" windowHeight="854" activeSheetId="1"/>
    <customWorkbookView name="Голубев С.В. - Личное представление" guid="{F5FE2AE8-FBE1-46EC-8431-737F0E1D928A}" mergeInterval="0" personalView="1" maximized="1" windowWidth="1916" windowHeight="854" activeSheetId="1"/>
    <customWorkbookView name="Еленчук А.В. - Личное представление" guid="{6FEF0954-0218-4320-A4EB-D2E73FF69953}" mergeInterval="0" personalView="1" maximized="1" windowWidth="1916" windowHeight="795" activeSheetId="1"/>
    <customWorkbookView name="Сайгушкина Татьяна Анатольевна - Личное представление" guid="{0C9F33EF-B07C-4B83-95C8-03209A11FF27}" mergeInterval="0" personalView="1" maximized="1" windowWidth="1276" windowHeight="779" activeSheetId="1"/>
    <customWorkbookView name="Фаткулина Альфия Анваровна - Личное представление" guid="{9E2FE053-30F2-4C2A-A7C1-B2F0888000A9}" mergeInterval="0" personalView="1" maximized="1" xWindow="-8" yWindow="-8" windowWidth="1616" windowHeight="876" activeSheetId="1"/>
    <customWorkbookView name="Рудакова Ирина Ивановна - Личное представление" guid="{2CB1DD55-51F8-4F3D-8AFF-4246AA9B75BA}" mergeInterval="0" personalView="1" maximized="1" windowWidth="1276" windowHeight="799" activeSheetId="1"/>
    <customWorkbookView name="Минакова Оксана Сергеевна - Личное представление" guid="{9527C26E-DD64-46FD-8F16-E66E599490B1}" mergeInterval="0" personalView="1" maximized="1" xWindow="-8" yWindow="-8" windowWidth="1296" windowHeight="1000" activeSheetId="1"/>
    <customWorkbookView name="Турукина Т.И. - Личное представление" guid="{F5BC40B1-32C3-44F6-8771-EB60F7A3289D}" mergeInterval="0" personalView="1" maximized="1" xWindow="-9" yWindow="-9" windowWidth="1938" windowHeight="1050" activeSheetId="1"/>
    <customWorkbookView name="Андриевская И.Г. - Личное представление" guid="{1A78F3F4-EFA9-42E7-AE50-3314758BB0F5}" mergeInterval="0" personalView="1" maximized="1" windowWidth="1916" windowHeight="807" activeSheetId="1"/>
    <customWorkbookView name="gorbaneva_vn - Личное представление" guid="{3DC449A9-031E-4686-A473-AF27B414E97F}" mergeInterval="0" personalView="1" maximized="1" windowWidth="1916" windowHeight="795" activeSheetId="1"/>
    <customWorkbookView name="Булова Е.И. - Личное представление" guid="{1994B27A-CDC6-4983-B249-C164DAB39B93}" mergeInterval="0" personalView="1" maximized="1" windowWidth="1916" windowHeight="854" activeSheetId="1"/>
    <customWorkbookView name="Мясников А.Ю. - Личное представление" guid="{7F35C917-4260-4AD5-A25E-9D5A97B07546}" mergeInterval="0" personalView="1" maximized="1" xWindow="-8" yWindow="-8" windowWidth="1936" windowHeight="1056" activeSheetId="1"/>
    <customWorkbookView name="Орлова С.Ю. - Личное представление" guid="{813A4BD0-8134-4578-8253-6B55A08A4536}" mergeInterval="0" personalView="1" xWindow="14" windowWidth="968" windowHeight="1040" activeSheetId="1"/>
    <customWorkbookView name="Харисова Р.В. - Личное представление" guid="{225B0CD5-3C69-4089-8A47-F1C2B13303D3}" mergeInterval="0" personalView="1" maximized="1" xWindow="-8" yWindow="-8" windowWidth="1936" windowHeight="1056" activeSheetId="1"/>
    <customWorkbookView name="Гусакова Я.В. - Личное представление" guid="{46830BA7-C206-4E06-8339-39E19139BADE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L91" i="1" l="1"/>
  <c r="L89" i="1"/>
  <c r="L87" i="1"/>
  <c r="L83" i="1"/>
  <c r="L78" i="1"/>
  <c r="L76" i="1"/>
  <c r="L73" i="1"/>
  <c r="L67" i="1"/>
  <c r="L65" i="1"/>
  <c r="L60" i="1"/>
  <c r="L53" i="1"/>
  <c r="L49" i="1"/>
  <c r="L47" i="1"/>
  <c r="L39" i="1"/>
  <c r="G78" i="1"/>
  <c r="I78" i="1"/>
  <c r="J78" i="1"/>
  <c r="K78" i="1"/>
  <c r="M78" i="1"/>
  <c r="F78" i="1"/>
  <c r="F73" i="1"/>
  <c r="N17" i="1"/>
  <c r="N18" i="1"/>
  <c r="N16" i="1"/>
  <c r="N12" i="1"/>
  <c r="N13" i="1"/>
  <c r="N14" i="1"/>
  <c r="N11" i="1"/>
  <c r="N9" i="1"/>
  <c r="N7" i="1"/>
  <c r="L28" i="1"/>
  <c r="L27" i="1" s="1"/>
  <c r="L15" i="1"/>
  <c r="L10" i="1"/>
  <c r="L8" i="1"/>
  <c r="L6" i="1"/>
  <c r="K6" i="1"/>
  <c r="M33" i="1"/>
  <c r="M34" i="1"/>
  <c r="M35" i="1"/>
  <c r="M36" i="1"/>
  <c r="M37" i="1"/>
  <c r="M7" i="1"/>
  <c r="M9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29" i="1"/>
  <c r="M30" i="1"/>
  <c r="M31" i="1"/>
  <c r="M32" i="1"/>
  <c r="H27" i="1"/>
  <c r="H15" i="1"/>
  <c r="H10" i="1"/>
  <c r="H8" i="1"/>
  <c r="H6" i="1"/>
  <c r="L5" i="1" l="1"/>
  <c r="L38" i="1"/>
  <c r="N5" i="1"/>
  <c r="H5" i="1"/>
  <c r="H4" i="1" s="1"/>
  <c r="L4" i="1"/>
  <c r="K28" i="1" l="1"/>
  <c r="K27" i="1" s="1"/>
  <c r="E28" i="1"/>
  <c r="K15" i="1"/>
  <c r="J15" i="1"/>
  <c r="I15" i="1"/>
  <c r="G15" i="1"/>
  <c r="F15" i="1"/>
  <c r="E15" i="1"/>
  <c r="I10" i="1"/>
  <c r="J10" i="1"/>
  <c r="G10" i="1"/>
  <c r="F10" i="1"/>
  <c r="E10" i="1"/>
  <c r="K8" i="1"/>
  <c r="J8" i="1"/>
  <c r="I8" i="1"/>
  <c r="G8" i="1"/>
  <c r="F8" i="1"/>
  <c r="E8" i="1"/>
  <c r="I6" i="1"/>
  <c r="J6" i="1"/>
  <c r="G6" i="1"/>
  <c r="F6" i="1"/>
  <c r="E6" i="1"/>
  <c r="M8" i="1" l="1"/>
  <c r="M6" i="1"/>
  <c r="M15" i="1"/>
  <c r="E27" i="1"/>
  <c r="J28" i="1"/>
  <c r="J27" i="1" s="1"/>
  <c r="F28" i="1"/>
  <c r="F27" i="1" s="1"/>
  <c r="I28" i="1"/>
  <c r="I27" i="1" s="1"/>
  <c r="K10" i="1"/>
  <c r="M10" i="1" s="1"/>
  <c r="F5" i="1"/>
  <c r="J5" i="1"/>
  <c r="G28" i="1"/>
  <c r="G27" i="1" s="1"/>
  <c r="E5" i="1"/>
  <c r="M28" i="1" l="1"/>
  <c r="M27" i="1"/>
  <c r="G5" i="1"/>
  <c r="J4" i="1"/>
  <c r="K5" i="1"/>
  <c r="K4" i="1" s="1"/>
  <c r="F4" i="1"/>
  <c r="I5" i="1"/>
  <c r="I4" i="1" s="1"/>
  <c r="E4" i="1"/>
  <c r="M5" i="1" l="1"/>
  <c r="G4" i="1"/>
  <c r="M4" i="1" s="1"/>
  <c r="F91" i="1" l="1"/>
  <c r="G91" i="1"/>
  <c r="I91" i="1"/>
  <c r="J91" i="1"/>
  <c r="K91" i="1"/>
  <c r="M91" i="1"/>
  <c r="E91" i="1"/>
  <c r="F76" i="1"/>
  <c r="E49" i="1"/>
  <c r="J89" i="1" l="1"/>
  <c r="J87" i="1"/>
  <c r="J83" i="1"/>
  <c r="J76" i="1"/>
  <c r="J73" i="1"/>
  <c r="J67" i="1"/>
  <c r="J65" i="1"/>
  <c r="J60" i="1"/>
  <c r="J53" i="1"/>
  <c r="J49" i="1"/>
  <c r="J47" i="1"/>
  <c r="J39" i="1"/>
  <c r="K89" i="1"/>
  <c r="K87" i="1"/>
  <c r="K83" i="1"/>
  <c r="K76" i="1"/>
  <c r="K73" i="1"/>
  <c r="K67" i="1"/>
  <c r="K65" i="1"/>
  <c r="K60" i="1"/>
  <c r="K53" i="1"/>
  <c r="K49" i="1"/>
  <c r="K47" i="1"/>
  <c r="K39" i="1"/>
  <c r="J38" i="1" l="1"/>
  <c r="K38" i="1"/>
  <c r="E89" i="1"/>
  <c r="F83" i="1" l="1"/>
  <c r="G83" i="1"/>
  <c r="I83" i="1"/>
  <c r="M83" i="1"/>
  <c r="E83" i="1"/>
  <c r="E87" i="1"/>
  <c r="G76" i="1"/>
  <c r="I76" i="1"/>
  <c r="E76" i="1"/>
  <c r="F89" i="1" l="1"/>
  <c r="G89" i="1"/>
  <c r="I89" i="1"/>
  <c r="F47" i="1"/>
  <c r="G47" i="1"/>
  <c r="I47" i="1"/>
  <c r="M89" i="1"/>
  <c r="M87" i="1"/>
  <c r="M76" i="1"/>
  <c r="M65" i="1"/>
  <c r="M47" i="1"/>
  <c r="M73" i="1" l="1"/>
  <c r="M49" i="1"/>
  <c r="M53" i="1"/>
  <c r="M60" i="1"/>
  <c r="M67" i="1"/>
  <c r="M39" i="1"/>
  <c r="I39" i="1"/>
  <c r="I73" i="1"/>
  <c r="I67" i="1"/>
  <c r="I65" i="1"/>
  <c r="I60" i="1"/>
  <c r="I53" i="1"/>
  <c r="I49" i="1"/>
  <c r="I87" i="1"/>
  <c r="F87" i="1"/>
  <c r="G87" i="1"/>
  <c r="I38" i="1" l="1"/>
  <c r="E78" i="1" l="1"/>
  <c r="G73" i="1"/>
  <c r="E73" i="1"/>
  <c r="F67" i="1"/>
  <c r="G67" i="1"/>
  <c r="E67" i="1"/>
  <c r="F65" i="1"/>
  <c r="G65" i="1"/>
  <c r="F60" i="1"/>
  <c r="G60" i="1"/>
  <c r="E60" i="1"/>
  <c r="F53" i="1"/>
  <c r="G53" i="1"/>
  <c r="E53" i="1"/>
  <c r="F49" i="1"/>
  <c r="G49" i="1"/>
  <c r="F39" i="1"/>
  <c r="G39" i="1"/>
  <c r="E39" i="1"/>
  <c r="E65" i="1"/>
  <c r="E47" i="1"/>
  <c r="G38" i="1" l="1"/>
  <c r="M38" i="1" l="1"/>
  <c r="E38" i="1"/>
  <c r="F38" i="1"/>
</calcChain>
</file>

<file path=xl/sharedStrings.xml><?xml version="1.0" encoding="utf-8"?>
<sst xmlns="http://schemas.openxmlformats.org/spreadsheetml/2006/main" count="343" uniqueCount="234">
  <si>
    <t>Раздел</t>
  </si>
  <si>
    <t>Подраздел</t>
  </si>
  <si>
    <t>№ п/п</t>
  </si>
  <si>
    <t>Наименование</t>
  </si>
  <si>
    <t/>
  </si>
  <si>
    <t>1.</t>
  </si>
  <si>
    <t>Общегосударственные вопросы</t>
  </si>
  <si>
    <t>01</t>
  </si>
  <si>
    <t>00</t>
  </si>
  <si>
    <t>1.1.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</si>
  <si>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</si>
  <si>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</si>
  <si>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</si>
  <si>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</si>
  <si>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</si>
  <si>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</si>
  <si>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</si>
  <si>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</si>
  <si>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</si>
  <si>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</si>
  <si>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</si>
  <si>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</si>
  <si>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</si>
  <si>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</si>
  <si>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</si>
  <si>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2.</t>
  </si>
  <si>
    <t>Национальная безопасность и правоохранительная деятельность</t>
  </si>
  <si>
    <t>2.1.</t>
  </si>
  <si>
    <t>Органы юстиции</t>
  </si>
  <si>
    <t>09</t>
  </si>
  <si>
    <t>Другие вопросы в области национальной безопасности и правоохранительной деятельности</t>
  </si>
  <si>
    <t>14</t>
  </si>
  <si>
    <t>3.</t>
  </si>
  <si>
    <t>Национальная экономика</t>
  </si>
  <si>
    <t>3.1.</t>
  </si>
  <si>
    <t>Общеэкономические вопросы</t>
  </si>
  <si>
    <t>3.2.</t>
  </si>
  <si>
    <t>Сельское хозяйство и рыболовство</t>
  </si>
  <si>
    <t>3.3.</t>
  </si>
  <si>
    <t>3.4.</t>
  </si>
  <si>
    <t>Транспорт</t>
  </si>
  <si>
    <t>08</t>
  </si>
  <si>
    <t>Дорожное хозяйство (дорожные фонды)</t>
  </si>
  <si>
    <t>Связь и информатика</t>
  </si>
  <si>
    <t>10</t>
  </si>
  <si>
    <t>Другие вопросы в области национальной экономики</t>
  </si>
  <si>
    <t>12</t>
  </si>
  <si>
    <t>4.</t>
  </si>
  <si>
    <t>Жилищно-коммунальное хозяйство</t>
  </si>
  <si>
    <t>4.1.</t>
  </si>
  <si>
    <t>Жилищное хозяйство</t>
  </si>
  <si>
    <t>4.2.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</si>
  <si>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</si>
  <si>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</si>
  <si>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</si>
  <si>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5.</t>
  </si>
  <si>
    <t>Охрана окружающей среды</t>
  </si>
  <si>
    <t>Другие вопросы в области охраны окружающей среды</t>
  </si>
  <si>
    <t>6.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</si>
  <si>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</si>
  <si>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</si>
  <si>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</si>
  <si>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</si>
  <si>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7.</t>
  </si>
  <si>
    <t>Культура, кинематография</t>
  </si>
  <si>
    <t>Культура</t>
  </si>
  <si>
    <t>Другие вопросы в области культуры, кинематографии</t>
  </si>
  <si>
    <t>8.</t>
  </si>
  <si>
    <t>Здравоохранение</t>
  </si>
  <si>
    <t>Другие вопросы в области здравоохранения</t>
  </si>
  <si>
    <t>9.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</si>
  <si>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</si>
  <si>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</si>
  <si>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</si>
  <si>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</si>
  <si>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</si>
  <si>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10.</t>
  </si>
  <si>
    <t>Физическая культура и спорт</t>
  </si>
  <si>
    <t>Массовый спорт</t>
  </si>
  <si>
    <t>11.</t>
  </si>
  <si>
    <t>Средства массовой информации</t>
  </si>
  <si>
    <t>Периодическая печать и издательства</t>
  </si>
  <si>
    <t>12.</t>
  </si>
  <si>
    <t>Обслуживание государственного и муниципального долга</t>
  </si>
  <si>
    <t>(рублей)</t>
  </si>
  <si>
    <t>ВСЕГО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</si>
  <si>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</si>
  <si>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</si>
  <si>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</si>
  <si>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</si>
  <si>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</si>
  <si>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</si>
  <si>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3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</si>
  <si>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</si>
  <si>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</si>
  <si>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</si>
  <si>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</si>
  <si>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</si>
  <si>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</si>
  <si>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</si>
  <si>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</si>
  <si>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</si>
  <si>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</si>
  <si>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</si>
  <si>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</si>
  <si>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</si>
  <si>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</si>
  <si>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</si>
  <si>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</si>
  <si>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</si>
  <si>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</si>
  <si>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</si>
  <si>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</si>
  <si>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</si>
  <si>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13.</t>
  </si>
  <si>
    <t>Задолженность и перерасчеты по отмененным налогам, сборам и иным обязательным платежам</t>
  </si>
  <si>
    <t>12.1</t>
  </si>
  <si>
    <t>13.1</t>
  </si>
  <si>
    <t>13.2</t>
  </si>
  <si>
    <t>13.3</t>
  </si>
  <si>
    <t>13.4</t>
  </si>
  <si>
    <t>14.</t>
  </si>
  <si>
    <t>15.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</si>
  <si>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</si>
  <si>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Код бюджетной классификации</t>
  </si>
  <si>
    <t>Возврат остатков субсидий, субвенций и иных межбюджетных трансфертов, имеющих целевое назначение, прошлых лет</t>
  </si>
  <si>
    <t>000 1 00 00000 00 0000 000</t>
  </si>
  <si>
    <t>000 1 01 00000 00 0000 000</t>
  </si>
  <si>
    <t xml:space="preserve"> 000 1 01 02000 01 0000 110</t>
  </si>
  <si>
    <t>000 1 03 00000 00 0000 000</t>
  </si>
  <si>
    <t xml:space="preserve"> 000 1 03 02000 01 0000 110</t>
  </si>
  <si>
    <t>000 1 05 00000 00 0000 000</t>
  </si>
  <si>
    <t xml:space="preserve"> 000 1 05 01000 00 0000 110</t>
  </si>
  <si>
    <t>000 1 05 02000 02 0000 110</t>
  </si>
  <si>
    <t xml:space="preserve"> 000 1 05 03000 01 0000 110</t>
  </si>
  <si>
    <t>000 1 06 00000 00 0000 000</t>
  </si>
  <si>
    <t xml:space="preserve"> 000 1 06 01000 00 0000 110</t>
  </si>
  <si>
    <t>000 1 06 06000 00 0000 110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</si>
  <si>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</si>
  <si>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</si>
  <si>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</si>
  <si>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</si>
  <si>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</si>
  <si>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 xml:space="preserve"> 000 1 14 00000 00 0000 000</t>
  </si>
  <si>
    <t>000 1 16 00000 00 0000 000</t>
  </si>
  <si>
    <t>000 1 17 00000 00 0000 000</t>
  </si>
  <si>
    <t>000 2 00 00000 00 0000 000</t>
  </si>
  <si>
    <t>000 2 02 00000 00 0000 000</t>
  </si>
  <si>
    <t>000 2 19 00000 00 0000 000</t>
  </si>
  <si>
    <t>ВСЕГО</t>
  </si>
  <si>
    <t>Дополнительное образование детей</t>
  </si>
  <si>
    <t>Молодежная политика</t>
  </si>
  <si>
    <t>Физическая культура</t>
  </si>
  <si>
    <t xml:space="preserve">Межбюджетные трансферты </t>
  </si>
  <si>
    <t>Обслуживание внутреннего долга</t>
  </si>
  <si>
    <t>Дотации на выравнивание бюджетной обеспеченности</t>
  </si>
  <si>
    <t>Национальная оборона</t>
  </si>
  <si>
    <t>Мобилизационная и вневойсковая подготовка</t>
  </si>
  <si>
    <t>2.1</t>
  </si>
  <si>
    <t>3.1</t>
  </si>
  <si>
    <t>3.3</t>
  </si>
  <si>
    <t>4</t>
  </si>
  <si>
    <t>4.1</t>
  </si>
  <si>
    <t>4.2</t>
  </si>
  <si>
    <t>4.4</t>
  </si>
  <si>
    <t>4.5</t>
  </si>
  <si>
    <t>4.6</t>
  </si>
  <si>
    <t>4.7</t>
  </si>
  <si>
    <t>1.1</t>
  </si>
  <si>
    <t>1.2</t>
  </si>
  <si>
    <t>1.3</t>
  </si>
  <si>
    <t>1.4</t>
  </si>
  <si>
    <t>1.5</t>
  </si>
  <si>
    <t>1.7</t>
  </si>
  <si>
    <t>5</t>
  </si>
  <si>
    <t>5.1</t>
  </si>
  <si>
    <t>5.2</t>
  </si>
  <si>
    <t>5.3</t>
  </si>
  <si>
    <t>5.4</t>
  </si>
  <si>
    <t>6</t>
  </si>
  <si>
    <t>6.1</t>
  </si>
  <si>
    <t>7</t>
  </si>
  <si>
    <t>7.1</t>
  </si>
  <si>
    <t>7.2</t>
  </si>
  <si>
    <t>7.3</t>
  </si>
  <si>
    <t>7.4</t>
  </si>
  <si>
    <t>7.5</t>
  </si>
  <si>
    <t>8</t>
  </si>
  <si>
    <t>8.1</t>
  </si>
  <si>
    <t>8.2</t>
  </si>
  <si>
    <t>9</t>
  </si>
  <si>
    <t>9.1</t>
  </si>
  <si>
    <t>10.1</t>
  </si>
  <si>
    <t>10.2</t>
  </si>
  <si>
    <t>10.3</t>
  </si>
  <si>
    <t>10.4</t>
  </si>
  <si>
    <t>11.1</t>
  </si>
  <si>
    <t>11.2</t>
  </si>
  <si>
    <t>14.1</t>
  </si>
  <si>
    <t>00000 00 0000 000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</si>
  <si>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</si>
  <si>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Прочие безвозмездные поступления от государственных (муниципальных) организаций в бюджеты муниципальных районов </t>
  </si>
  <si>
    <t>000 1 06</t>
  </si>
  <si>
    <t>04000 00 0000 110</t>
  </si>
  <si>
    <t>Транспортный налог</t>
  </si>
  <si>
    <t>4.3.</t>
  </si>
  <si>
    <t>17.</t>
  </si>
  <si>
    <t>18.</t>
  </si>
  <si>
    <t>11.3</t>
  </si>
  <si>
    <t>Спорт высших достижений</t>
  </si>
  <si>
    <t>1.6</t>
  </si>
  <si>
    <t>Расходы осуществляемые за счет дотации на поощрение достижения наилучших значений показателей деятельности органов местного самоуправления</t>
  </si>
  <si>
    <t>14.2</t>
  </si>
  <si>
    <t xml:space="preserve"> 000 2 02 10000 00 0000 151</t>
  </si>
  <si>
    <t>000 2 02 20000 00 0000 151</t>
  </si>
  <si>
    <t>000 2 02 30000 00 0000 151</t>
  </si>
  <si>
    <t>000 2 02 40000 00 0000 151</t>
  </si>
  <si>
    <t xml:space="preserve"> 000 1 05 04000 02 0000 110</t>
  </si>
  <si>
    <t xml:space="preserve">     000 2 18 00000 00 0000 000</t>
  </si>
  <si>
    <t xml:space="preserve">     000 2 04 00000 00 0000 000</t>
  </si>
  <si>
    <t xml:space="preserve">  000 2 03 00000 00 0000 000</t>
  </si>
  <si>
    <t>16.</t>
  </si>
  <si>
    <t xml:space="preserve">Прочие безвозмездные поступления 
в бюджеты муниципальных районов
</t>
  </si>
  <si>
    <t xml:space="preserve">    000 2 07 00000 00 0000 000</t>
  </si>
  <si>
    <t>Сведения о внесенных изменениях в решение Думы от 15.12.2023 № 391 "О бюджете Ханты-Мансийского района на 2024 год и плановый период 2025-2026 годов"</t>
  </si>
  <si>
    <t>План утвержденный решением Думы о бюджете от 15.12.2023 № 391 на 2023 год</t>
  </si>
  <si>
    <t>Внесенные изменения в бюджет района в соответствии с решением Думы  от 16.02.2024 № 420</t>
  </si>
  <si>
    <t>Внесенные изменения в бюджет района в соответствии с решением Думы  от 17.05.2024 № 471</t>
  </si>
  <si>
    <t>Внесенные изменения в бюджет района в соответствии с решением Думы  от 20.11.2024 № 528</t>
  </si>
  <si>
    <t>Внесенные изменения в бюджет района в соответствии с решением Думы  от 20.09.2024 № 519</t>
  </si>
  <si>
    <t>Внесенные изменения в бюджет района в соответствии с решением Думы  от 21.06.2024 № 482</t>
  </si>
  <si>
    <t>Внесенные изменения в бюджет района в соответствии с решением Думы  от 18.12.2024 № 557</t>
  </si>
  <si>
    <t>Внесенные изменения в бюджет района в соответствии с решением Думы  от 26.12.2024 № 575</t>
  </si>
  <si>
    <t>Утвержденный (уточненный)  бюджет района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</si>
</sst>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1" fillId="0" borderId="0"/>
    <xf numFmtId="0" fontId="12" fillId="0" borderId="0"/>
  </cellStyleXfs>
  <cellXfs count="83">
    <xf numFmtId="0" fontId="0" fillId="0" borderId="0" xfId="0"/>
    <xf numFmtId="49" fontId="1" fillId="0" borderId="0" xfId="0" applyNumberFormat="1" applyFont="1" applyAlignment="1">
      <alignment horizontal="right" vertical="top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0" fontId="6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right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" fontId="0" fillId="0" borderId="0" xfId="0" applyNumberFormat="1"/>
    <xf numFmtId="4" fontId="6" fillId="0" borderId="0" xfId="0" applyNumberFormat="1" applyFont="1"/>
    <xf numFmtId="0" fontId="8" fillId="0" borderId="0" xfId="0" applyFont="1"/>
    <xf numFmtId="0" fontId="8" fillId="2" borderId="0" xfId="0" applyFont="1" applyFill="1"/>
    <xf numFmtId="49" fontId="9" fillId="0" borderId="3" xfId="0" applyNumberFormat="1" applyFont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justify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justify" vertical="center" wrapText="1"/>
    </xf>
    <xf numFmtId="49" fontId="3" fillId="4" borderId="2" xfId="0" applyNumberFormat="1" applyFont="1" applyFill="1" applyBorder="1" applyAlignment="1">
      <alignment horizontal="left" vertical="center"/>
    </xf>
    <xf numFmtId="49" fontId="5" fillId="0" borderId="2" xfId="0" applyNumberFormat="1" applyFont="1" applyBorder="1" applyAlignment="1">
      <alignment horizontal="justify" vertical="center" wrapText="1"/>
    </xf>
    <xf numFmtId="49" fontId="3" fillId="3" borderId="2" xfId="0" applyNumberFormat="1" applyFont="1" applyFill="1" applyBorder="1" applyAlignment="1">
      <alignment horizontal="justify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justify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/>
    <xf numFmtId="0" fontId="2" fillId="5" borderId="0" xfId="0" applyFont="1" applyFill="1"/>
    <xf numFmtId="0" fontId="3" fillId="0" borderId="0" xfId="0" applyFont="1"/>
    <xf numFmtId="4" fontId="3" fillId="3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3" fillId="4" borderId="4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justify" vertical="top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left" vertical="center"/>
    </xf>
    <xf numFmtId="49" fontId="3" fillId="4" borderId="7" xfId="0" applyNumberFormat="1" applyFont="1" applyFill="1" applyBorder="1" applyAlignment="1">
      <alignment horizontal="justify" vertical="center" wrapText="1"/>
    </xf>
    <xf numFmtId="49" fontId="3" fillId="4" borderId="1" xfId="0" applyNumberFormat="1" applyFont="1" applyFill="1" applyBorder="1" applyAlignment="1">
      <alignment horizontal="right" vertical="center"/>
    </xf>
    <xf numFmtId="4" fontId="2" fillId="0" borderId="0" xfId="1" applyNumberFormat="1" applyFont="1" applyProtection="1">
      <protection hidden="1"/>
    </xf>
    <xf numFmtId="49" fontId="3" fillId="3" borderId="2" xfId="0" applyNumberFormat="1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justify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14" fillId="2" borderId="2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 applyProtection="1">
      <alignment horizontal="center" vertical="center"/>
      <protection hidden="1"/>
    </xf>
    <xf numFmtId="4" fontId="14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4" fontId="2" fillId="5" borderId="0" xfId="0" applyNumberFormat="1" applyFont="1" applyFill="1"/>
    <xf numFmtId="4" fontId="3" fillId="4" borderId="1" xfId="0" applyNumberFormat="1" applyFont="1" applyFill="1" applyBorder="1" applyAlignment="1">
      <alignment horizontal="center" vertical="center"/>
    </xf>
    <xf numFmtId="4" fontId="2" fillId="2" borderId="2" xfId="1" applyNumberFormat="1" applyFont="1" applyFill="1" applyBorder="1" applyAlignment="1" applyProtection="1">
      <alignment horizontal="center" vertical="center"/>
      <protection hidden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4" fontId="3" fillId="0" borderId="1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wrapText="1"/>
    </xf>
    <xf numFmtId="49" fontId="3" fillId="3" borderId="8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06" Type="http://schemas.openxmlformats.org/officeDocument/2006/relationships/revisionLog" Target="revisionLog14.xml"/><Relationship Id="rId207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3F1CB3E-6452-4A57-A081-57FAFA4F6B8F}" diskRevisions="1" revisionId="7366" version="34">
  <header guid="{AD7E2139-EEB9-4A0B-AFFA-F3FA2C0F0FC4}" dateTime="2025-04-07T15:44:18" maxSheetId="2" userName="Харисова Р.В." r:id="rId206" minRId="7073" maxRId="7082">
    <sheetIdMap count="1">
      <sheetId val="1"/>
    </sheetIdMap>
  </header>
  <header guid="{33F1CB3E-6452-4A57-A081-57FAFA4F6B8F}" dateTime="2025-04-16T17:05:20" maxSheetId="2" userName="Гусакова Я.В." r:id="rId207" minRId="7083" maxRId="736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83" sId="1" xfDxf="1" s="1" dxf="1" numFmtId="4">
    <oc r="E40">
      <v>4259911</v>
    </oc>
    <nc r="E40">
      <v>8338438.8600000003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84" sId="1" xfDxf="1" s="1" dxf="1" numFmtId="4">
    <oc r="E41">
      <v>15247805.869999999</v>
    </oc>
    <nc r="E41">
      <v>19177000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85" sId="1" xfDxf="1" s="1" dxf="1" numFmtId="4">
    <oc r="E42">
      <v>105283209.84</v>
    </oc>
    <nc r="E42">
      <v>153342683.46000001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86" sId="1" xfDxf="1" s="1" dxf="1" numFmtId="4">
    <oc r="E43">
      <v>500</v>
    </oc>
    <nc r="E43">
      <v>1700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87" sId="1" xfDxf="1" s="1" dxf="1" numFmtId="4">
    <oc r="E44">
      <v>43587068.469999999</v>
    </oc>
    <nc r="E44">
      <v>62584134.299999997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xfDxf="1" s="1" sqref="E4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cc rId="7088" sId="1" xfDxf="1" s="1" dxf="1" numFmtId="4">
    <oc r="E47">
      <v>141970492.16999999</v>
    </oc>
    <nc r="E47">
      <v>178103946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rc rId="7089" sId="1" ref="A45:XFD45" action="deleteRow">
    <rfmt sheetId="1" xfDxf="1" sqref="A45:XFD45" start="0" length="0">
      <dxf>
        <font>
          <name val="Times New Roman"/>
          <family val="1"/>
        </font>
      </dxf>
    </rfmt>
    <rcc rId="0" sId="1" dxf="1">
      <nc r="A45" t="inlineStr">
        <is>
          <t>1.6</t>
        </is>
      </nc>
      <ndxf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Обеспечение проведения выборов и референдумов</t>
        </is>
      </nc>
      <ndxf>
        <numFmt numFmtId="30" formatCode="@"/>
        <alignment horizontal="justify" vertical="center" wrapTex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07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45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F45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G45">
        <v>657496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="1" sqref="H45" start="0" length="0">
      <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cc rId="0" sId="1" s="1" dxf="1" numFmtId="4">
      <nc r="I45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J45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K45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="1" sqref="L45" start="0" length="0">
      <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cc rId="0" sId="1" s="1" dxf="1" numFmtId="4">
      <nc r="M45">
        <v>657496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</rrc>
  <rcc rId="7090" sId="1">
    <oc r="A45" t="inlineStr">
      <is>
        <t>1.7</t>
      </is>
    </oc>
    <nc r="A45" t="inlineStr">
      <is>
        <t>1.6</t>
      </is>
    </nc>
  </rcc>
  <rcc rId="7091" sId="1">
    <oc r="A46" t="inlineStr">
      <is>
        <t>1.8</t>
      </is>
    </oc>
    <nc r="A46" t="inlineStr">
      <is>
        <t>1.7</t>
      </is>
    </nc>
  </rcc>
  <rfmt sheetId="1" sqref="E39:E46" start="0" length="2147483647">
    <dxf>
      <font>
        <color auto="1"/>
      </font>
    </dxf>
  </rfmt>
  <rcc rId="7092" sId="1" numFmtId="4">
    <oc r="E48">
      <v>4162400</v>
    </oc>
    <nc r="E48">
      <v>4903000</v>
    </nc>
  </rcc>
  <rfmt sheetId="1" sqref="E47:E48" start="0" length="2147483647">
    <dxf>
      <font>
        <color auto="1"/>
      </font>
    </dxf>
  </rfmt>
  <rcc rId="7093" sId="1" xfDxf="1" s="1" dxf="1" numFmtId="4">
    <oc r="E50">
      <v>4235000</v>
    </oc>
    <nc r="E50">
      <v>4869200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94" sId="1" xfDxf="1" s="1" dxf="1" numFmtId="4">
    <oc r="E51">
      <v>54373602.200000003</v>
    </oc>
    <nc r="E51">
      <v>51631118.619999997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xfDxf="1" s="1" sqref="E52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sqref="E49:E52" start="0" length="2147483647">
    <dxf>
      <font>
        <color auto="1"/>
      </font>
    </dxf>
  </rfmt>
  <rcc rId="7095" sId="1" xfDxf="1" s="1" dxf="1" numFmtId="4">
    <oc r="E54">
      <v>21395300</v>
    </oc>
    <nc r="E54">
      <v>25338200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96" sId="1" xfDxf="1" s="1" dxf="1" numFmtId="4">
    <oc r="E55">
      <v>109855900</v>
    </oc>
    <nc r="E55">
      <v>111045300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97" sId="1" xfDxf="1" s="1" dxf="1" numFmtId="4">
    <oc r="E56">
      <v>9596600</v>
    </oc>
    <nc r="E56">
      <v>7268513.9199999999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98" sId="1" xfDxf="1" s="1" dxf="1" numFmtId="4">
    <oc r="E57">
      <v>6674700</v>
    </oc>
    <nc r="E57">
      <v>95160268.409999996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099" sId="1" xfDxf="1" s="1" dxf="1" numFmtId="4">
    <oc r="E58">
      <v>5236276</v>
    </oc>
    <nc r="E58">
      <v>5876525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00" sId="1" xfDxf="1" s="1" dxf="1" numFmtId="4">
    <oc r="E59">
      <v>136384867.18000001</v>
    </oc>
    <nc r="E59">
      <v>203756489.91999999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E53:E59" start="0" length="2147483647">
    <dxf>
      <font>
        <color auto="1"/>
      </font>
    </dxf>
  </rfmt>
  <rcc rId="7101" sId="1" xfDxf="1" s="1" dxf="1" numFmtId="4">
    <oc r="E61">
      <v>55665000</v>
    </oc>
    <nc r="E61">
      <v>246979000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02" sId="1" xfDxf="1" s="1" dxf="1" numFmtId="4">
    <oc r="E62">
      <v>700565868.71000004</v>
    </oc>
    <nc r="E62">
      <v>612685741.45000005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03" sId="1" xfDxf="1" s="1" dxf="1" numFmtId="4">
    <oc r="E63">
      <v>6164601.0499999998</v>
    </oc>
    <nc r="E63">
      <v>11310566.109999999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04" sId="1" xfDxf="1" s="1" dxf="1" numFmtId="4">
    <oc r="E64">
      <v>27400</v>
    </oc>
    <nc r="E64">
      <v>20800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E60:E64" start="0" length="2147483647">
    <dxf>
      <font>
        <color auto="1"/>
      </font>
    </dxf>
  </rfmt>
  <rcc rId="7105" sId="1" numFmtId="4">
    <oc r="E66">
      <v>80962700</v>
    </oc>
    <nc r="E66">
      <v>56077000</v>
    </nc>
  </rcc>
  <rfmt sheetId="1" sqref="E65:E66" start="0" length="2147483647">
    <dxf>
      <font>
        <color auto="1"/>
      </font>
    </dxf>
  </rfmt>
  <rcc rId="7106" sId="1" xfDxf="1" s="1" dxf="1" numFmtId="4">
    <oc r="E68">
      <v>284165700</v>
    </oc>
    <nc r="E68">
      <v>348382225.80000001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07" sId="1" xfDxf="1" s="1" dxf="1" numFmtId="4">
    <oc r="E69">
      <v>1586629183</v>
    </oc>
    <nc r="E69">
      <v>1740913233.4400001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08" sId="1" xfDxf="1" s="1" dxf="1" numFmtId="4">
    <oc r="E70">
      <v>106792757</v>
    </oc>
    <nc r="E70">
      <v>177556447.5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09" sId="1" xfDxf="1" s="1" dxf="1" numFmtId="4">
    <oc r="E71">
      <v>2187800</v>
    </oc>
    <nc r="E71">
      <v>3108100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10" sId="1" xfDxf="1" s="1" dxf="1" numFmtId="4">
    <oc r="E72">
      <v>133188118.59</v>
    </oc>
    <nc r="E72">
      <v>138545961.19999999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E67:E72" start="0" length="2147483647">
    <dxf>
      <font>
        <color auto="1"/>
      </font>
    </dxf>
  </rfmt>
  <rcc rId="7111" sId="1" xfDxf="1" s="1" dxf="1" numFmtId="4">
    <oc r="E74">
      <v>234271325</v>
    </oc>
    <nc r="E74">
      <v>191629083.58000001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12" sId="1" xfDxf="1" s="1" dxf="1" numFmtId="4">
    <oc r="E75">
      <v>1721800</v>
    </oc>
    <nc r="E75">
      <v>1280000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E73:E75" start="0" length="2147483647">
    <dxf>
      <font>
        <color auto="1"/>
      </font>
    </dxf>
  </rfmt>
  <rfmt sheetId="1" sqref="E76:E77" start="0" length="2147483647">
    <dxf>
      <font>
        <color auto="1"/>
      </font>
    </dxf>
  </rfmt>
  <rcc rId="7113" sId="1" xfDxf="1" s="1" dxf="1" numFmtId="4">
    <oc r="E79">
      <v>8294520</v>
    </oc>
    <nc r="E79">
      <v>18000000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14" sId="1" xfDxf="1" s="1" dxf="1" numFmtId="4">
    <oc r="E80">
      <v>4960000</v>
    </oc>
    <nc r="E80">
      <v>2971000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15" sId="1" xfDxf="1" s="1" dxf="1" numFmtId="4">
    <oc r="E81">
      <v>6343300</v>
    </oc>
    <nc r="E81">
      <v>7652300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rc rId="7116" sId="1" ref="A82:XFD82" action="deleteRow">
    <undo index="65535" exp="area" dr="M79:M82" r="M78" sId="1"/>
    <undo index="65535" exp="area" dr="K79:K82" r="K78" sId="1"/>
    <undo index="65535" exp="area" dr="J79:J82" r="J78" sId="1"/>
    <undo index="65535" exp="area" dr="I79:I82" r="I78" sId="1"/>
    <undo index="65535" exp="area" dr="G79:G82" r="G78" sId="1"/>
    <undo index="65535" exp="area" dr="F79:F82" r="F78" sId="1"/>
    <undo index="65535" exp="area" dr="E79:E82" r="E78" sId="1"/>
    <rfmt sheetId="1" xfDxf="1" sqref="A82:XFD82" start="0" length="0">
      <dxf>
        <font>
          <name val="Times New Roman"/>
          <family val="1"/>
        </font>
      </dxf>
    </rfmt>
    <rcc rId="0" sId="1" dxf="1">
      <nc r="A82" t="inlineStr">
        <is>
          <t>10.4</t>
        </is>
      </nc>
      <ndxf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Другие вопросы в области социальной политики</t>
        </is>
      </nc>
      <ndxf>
        <numFmt numFmtId="30" formatCode="@"/>
        <alignment horizontal="justify" vertical="center" wrapText="1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>
      <nc r="C82" t="inlineStr">
        <is>
          <t>10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 t="inlineStr">
        <is>
          <t>06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E82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F82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G82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="1" sqref="H82" start="0" length="0">
      <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cc rId="0" sId="1" s="1" dxf="1" numFmtId="4">
      <nc r="I82">
        <v>1500000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J82">
        <v>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cc rId="0" sId="1" s="1" dxf="1" numFmtId="4">
      <nc r="K82">
        <v>-500000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  <rfmt sheetId="1" s="1" sqref="L82" start="0" length="0">
      <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cc rId="0" sId="1" s="1" dxf="1" numFmtId="4">
      <nc r="M82">
        <v>1000000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</rrc>
  <rfmt sheetId="1" sqref="E78:E81" start="0" length="2147483647">
    <dxf>
      <font>
        <color auto="1"/>
      </font>
    </dxf>
  </rfmt>
  <rcc rId="7117" sId="1" xfDxf="1" s="1" dxf="1" numFmtId="4">
    <oc r="E83">
      <v>997120</v>
    </oc>
    <nc r="E83">
      <v>2250900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xfDxf="1" s="1" sqref="E84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cc rId="7118" sId="1" xfDxf="1" s="1" dxf="1" numFmtId="4">
    <oc r="E85">
      <v>82725990.299999997</v>
    </oc>
    <nc r="E85">
      <v>90264759.030000001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E82:E85" start="0" length="2147483647">
    <dxf>
      <font>
        <color auto="1"/>
      </font>
    </dxf>
  </rfmt>
  <rcc rId="7119" sId="1" numFmtId="4">
    <oc r="E87">
      <v>11370400.9</v>
    </oc>
    <nc r="E87">
      <v>16598181.27</v>
    </nc>
  </rcc>
  <rfmt sheetId="1" sqref="E86:E87" start="0" length="2147483647">
    <dxf>
      <font>
        <color auto="1"/>
      </font>
    </dxf>
  </rfmt>
  <rcc rId="7120" sId="1" numFmtId="4">
    <oc r="E89">
      <v>190105.95</v>
    </oc>
    <nc r="E89">
      <v>267225.74</v>
    </nc>
  </rcc>
  <rcc rId="7121" sId="1" numFmtId="4">
    <oc r="E91">
      <v>361860900</v>
    </oc>
    <nc r="E91">
      <v>361818900</v>
    </nc>
  </rcc>
  <rfmt sheetId="1" sqref="E88:E92" start="0" length="2147483647">
    <dxf>
      <font>
        <color auto="1"/>
      </font>
    </dxf>
  </rfmt>
  <rfmt sheetId="1" sqref="E38" start="0" length="2147483647">
    <dxf>
      <font>
        <color auto="1"/>
      </font>
    </dxf>
  </rfmt>
  <rcc rId="7122" sId="1" xfDxf="1" s="1" dxf="1" numFmtId="4">
    <oc r="F42">
      <v>15272.27</v>
    </oc>
    <nc r="F42">
      <v>278200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23" sId="1" numFmtId="4">
    <oc r="F41">
      <v>-4.0999999999999996</v>
    </oc>
    <nc r="F41">
      <v>0</v>
    </nc>
  </rcc>
  <rcc rId="7124" sId="1" numFmtId="4">
    <oc r="F44">
      <v>519082</v>
    </oc>
    <nc r="F44">
      <v>0</v>
    </nc>
  </rcc>
  <rcc rId="7125" sId="1" xfDxf="1" s="1" dxf="1" numFmtId="4">
    <oc r="F46">
      <v>13536765.07</v>
    </oc>
    <nc r="F46">
      <v>28633364.25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F39:F46" start="0" length="2147483647">
    <dxf>
      <font>
        <color auto="1"/>
      </font>
    </dxf>
  </rfmt>
  <rcc rId="7126" sId="1" xfDxf="1" s="1" dxf="1" numFmtId="4">
    <oc r="F51">
      <v>17296801.170000002</v>
    </oc>
    <nc r="F51">
      <v>348.6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F47:F52" start="0" length="2147483647">
    <dxf>
      <font>
        <color auto="1"/>
      </font>
    </dxf>
  </rfmt>
  <rcc rId="7127" sId="1" xfDxf="1" s="1" dxf="1" numFmtId="4">
    <oc r="F54">
      <v>0</v>
    </oc>
    <nc r="F54">
      <v>7500000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28" sId="1" numFmtId="4">
    <oc r="F55">
      <v>2302800</v>
    </oc>
    <nc r="F55">
      <v>0</v>
    </nc>
  </rcc>
  <rcc rId="7129" sId="1" numFmtId="4">
    <oc r="F56">
      <v>8029467.6600000001</v>
    </oc>
    <nc r="F56">
      <v>0</v>
    </nc>
  </rcc>
  <rcc rId="7130" sId="1" xfDxf="1" s="1" dxf="1" numFmtId="4">
    <oc r="F57">
      <v>148986916.91999999</v>
    </oc>
    <nc r="F57">
      <v>102583668.04000001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31" sId="1" xfDxf="1" s="1" dxf="1" numFmtId="4">
    <oc r="F59">
      <v>5640142.4199999999</v>
    </oc>
    <nc r="F59">
      <v>2314221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32" sId="1" numFmtId="4">
    <oc r="F58">
      <v>100000</v>
    </oc>
    <nc r="F58">
      <v>0</v>
    </nc>
  </rcc>
  <rcc rId="7133" sId="1" xfDxf="1" s="1" dxf="1" numFmtId="4">
    <oc r="F61">
      <v>14005700.720000001</v>
    </oc>
    <nc r="F61">
      <v>13590656.810000001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34" sId="1" xfDxf="1" s="1" dxf="1" numFmtId="4">
    <oc r="F62">
      <v>7620305.7599999998</v>
    </oc>
    <nc r="F62">
      <v>210363373.5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35" sId="1" xfDxf="1" s="1" dxf="1" numFmtId="4">
    <oc r="F63">
      <v>25891898.050000001</v>
    </oc>
    <nc r="F63">
      <v>30869469.800000001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F53:F64" start="0" length="2147483647">
    <dxf>
      <font>
        <color auto="1"/>
      </font>
    </dxf>
  </rfmt>
  <rcc rId="7136" sId="1" xfDxf="1" dxf="1" numFmtId="4">
    <oc r="F66">
      <v>21584851</v>
    </oc>
    <nc r="F66">
      <v>231665319.99000001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fmt sheetId="1" sqref="F65:F66" start="0" length="2147483647">
    <dxf>
      <font>
        <color auto="1"/>
      </font>
    </dxf>
  </rfmt>
  <rcc rId="7137" sId="1" numFmtId="4">
    <oc r="F75">
      <v>5780000</v>
    </oc>
    <nc r="F75">
      <v>0</v>
    </nc>
  </rcc>
  <rcc rId="7138" sId="1" numFmtId="4">
    <oc r="F81">
      <v>16800</v>
    </oc>
    <nc r="F81">
      <v>0</v>
    </nc>
  </rcc>
  <rcc rId="7139" sId="1" xfDxf="1" s="1" dxf="1" numFmtId="4">
    <oc r="F68">
      <v>46.83</v>
    </oc>
    <nc r="F68">
      <v>-39206325.799999997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40" sId="1" xfDxf="1" s="1" dxf="1" numFmtId="4">
    <oc r="F69">
      <v>20718327.579999998</v>
    </oc>
    <nc r="F69">
      <v>16952809.640000001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41" sId="1" xfDxf="1" s="1" dxf="1" numFmtId="4">
    <oc r="F70">
      <v>1080000</v>
    </oc>
    <nc r="F70">
      <v>300000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42" sId="1" xfDxf="1" s="1" dxf="1" numFmtId="4">
    <oc r="F71">
      <v>-862432.07</v>
    </oc>
    <nc r="F71">
      <v>13152.34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43" sId="1" xfDxf="1" s="1" dxf="1" numFmtId="4">
    <oc r="F72">
      <v>889800</v>
    </oc>
    <nc r="F72">
      <v>42414755.799999997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F67:F72" start="0" length="2147483647">
    <dxf>
      <font>
        <color auto="1"/>
      </font>
    </dxf>
  </rfmt>
  <rcc rId="7144" sId="1" xfDxf="1" s="1" dxf="1" numFmtId="4">
    <oc r="F74">
      <v>184970281.59999999</v>
    </oc>
    <nc r="F74">
      <v>99359404.200000003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F73:F75" start="0" length="2147483647">
    <dxf>
      <font>
        <color auto="1"/>
      </font>
    </dxf>
  </rfmt>
  <rrc rId="7145" sId="1" ref="A82:XFD82" action="insertRow"/>
  <rcc rId="7146" sId="1">
    <nc r="A82" t="inlineStr">
      <is>
        <t>10.4</t>
      </is>
    </nc>
  </rcc>
  <rcc rId="7147" sId="1" xfDxf="1" s="1" dxf="1" numFmtId="4">
    <nc r="F82">
      <v>710000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48" sId="1">
    <nc r="C82" t="inlineStr">
      <is>
        <t>10</t>
      </is>
    </nc>
  </rcc>
  <rcc rId="7149" sId="1">
    <nc r="D82" t="inlineStr">
      <is>
        <t>06</t>
      </is>
    </nc>
  </rcc>
  <rcc rId="7150" sId="1" numFmtId="4">
    <nc r="E82">
      <v>0</v>
    </nc>
  </rcc>
  <rcc rId="7151" sId="1">
    <oc r="F78">
      <f>SUM(F79:F81)</f>
    </oc>
    <nc r="F78">
      <f>SUM(F79:F82)</f>
    </nc>
  </rcc>
  <rcc rId="7152" sId="1">
    <oc r="G78">
      <f>SUM(G79:G81)</f>
    </oc>
    <nc r="G78">
      <f>SUM(G79:G82)</f>
    </nc>
  </rcc>
  <rcc rId="7153" sId="1">
    <oc r="I78">
      <f>SUM(I79:I81)</f>
    </oc>
    <nc r="I78">
      <f>SUM(I79:I82)</f>
    </nc>
  </rcc>
  <rcc rId="7154" sId="1">
    <oc r="J78">
      <f>SUM(J79:J81)</f>
    </oc>
    <nc r="J78">
      <f>SUM(J79:J82)</f>
    </nc>
  </rcc>
  <rcc rId="7155" sId="1">
    <oc r="K78">
      <f>SUM(K79:K81)</f>
    </oc>
    <nc r="K78">
      <f>SUM(K79:K82)</f>
    </nc>
  </rcc>
  <rcc rId="7156" sId="1">
    <nc r="B82" t="inlineStr">
      <is>
        <t>Другие вопросы в области социальной политики</t>
      </is>
    </nc>
  </rcc>
  <rfmt sheetId="1" sqref="F76:F82" start="0" length="2147483647">
    <dxf>
      <font>
        <color auto="1"/>
      </font>
    </dxf>
  </rfmt>
  <rcc rId="7157" sId="1" xfDxf="1" s="1" dxf="1" numFmtId="4">
    <oc r="F84">
      <v>-578420</v>
    </oc>
    <nc r="F84">
      <v>-1885700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xfDxf="1" s="1" sqref="F8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cc rId="7158" sId="1" numFmtId="4">
    <oc r="F86">
      <v>578420</v>
    </oc>
    <nc r="F86">
      <v>1885700</v>
    </nc>
  </rcc>
  <rfmt sheetId="1" sqref="F83:F93" start="0" length="2147483647">
    <dxf>
      <font>
        <color auto="1"/>
      </font>
    </dxf>
  </rfmt>
  <rfmt sheetId="1" sqref="F38" start="0" length="2147483647">
    <dxf>
      <font>
        <color auto="1"/>
      </font>
    </dxf>
  </rfmt>
  <rcc rId="7159" sId="1" xfDxf="1" s="1" dxf="1" numFmtId="4">
    <oc r="G42">
      <v>40425200</v>
    </oc>
    <nc r="G42">
      <v>937596.25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60" sId="1" numFmtId="4">
    <oc r="G40">
      <v>3453000</v>
    </oc>
    <nc r="G40">
      <v>0</v>
    </nc>
  </rcc>
  <rcc rId="7161" sId="1" numFmtId="4">
    <oc r="G41">
      <v>6932600</v>
    </oc>
    <nc r="G41">
      <v>0</v>
    </nc>
  </rcc>
  <rcc rId="7162" sId="1" xfDxf="1" s="1" dxf="1" numFmtId="4">
    <oc r="G44">
      <v>15065927</v>
    </oc>
    <nc r="G44">
      <v>2862349.2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63" sId="1" xfDxf="1" s="1" dxf="1" numFmtId="4">
    <oc r="G46">
      <v>48987640.740000002</v>
    </oc>
    <nc r="G46">
      <v>10776055.220000001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64" sId="1" xfDxf="1" s="1" dxf="1" numFmtId="4">
    <oc r="G45">
      <v>0</v>
    </oc>
    <nc r="G45">
      <v>-1422991.52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G39:G46" start="0" length="2147483647">
    <dxf>
      <font>
        <color auto="1"/>
      </font>
    </dxf>
  </rfmt>
  <rcc rId="7165" sId="1" numFmtId="4">
    <oc r="G50">
      <v>572700</v>
    </oc>
    <nc r="G50">
      <v>0</v>
    </nc>
  </rcc>
  <rcc rId="7166" sId="1" numFmtId="4">
    <oc r="G51">
      <v>9064702.7699999996</v>
    </oc>
    <nc r="G51">
      <v>0</v>
    </nc>
  </rcc>
  <rfmt sheetId="1" sqref="G47:G52" start="0" length="2147483647">
    <dxf>
      <font>
        <color auto="1"/>
      </font>
    </dxf>
  </rfmt>
  <rcc rId="7167" sId="1" xfDxf="1" s="1" dxf="1" numFmtId="4">
    <oc r="G54">
      <v>13345939.6</v>
    </oc>
    <nc r="G54">
      <v>2000000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68" sId="1" xfDxf="1" s="1" dxf="1" numFmtId="4">
    <oc r="G55">
      <v>6534300</v>
    </oc>
    <nc r="G55">
      <v>1312000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69" sId="1" xfDxf="1" s="1" dxf="1" numFmtId="4">
    <oc r="G56">
      <v>-0.56999999999999995</v>
    </oc>
    <nc r="G56">
      <v>22488342.890000001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70" sId="1" xfDxf="1" s="1" dxf="1" numFmtId="4">
    <oc r="G57">
      <v>9999988.8800000008</v>
    </oc>
    <nc r="G57">
      <v>-332500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71" sId="1" xfDxf="1" s="1" dxf="1" numFmtId="4">
    <oc r="G58">
      <v>0</v>
    </oc>
    <nc r="G58">
      <v>5803393.5300000003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m rId="7172" sheetId="1" source="G56:G58" destination="G57:G59" sourceSheetId="1">
    <undo index="65535" exp="area" dr="G54:G59" r="G53" sId="1"/>
    <rcc rId="0" sId="1" s="1" dxf="1" numFmtId="4">
      <nc r="G59">
        <v>36664184.219999999</v>
      </nc>
      <n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ndxf>
    </rcc>
  </rm>
  <rcc rId="7173" sId="1" odxf="1" s="1" dxf="1" numFmtId="4">
    <nc r="G56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4" formatCode="#,##0.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  <protection hidden="1"/>
    </ndxf>
  </rcc>
  <rfmt sheetId="1" sqref="G53:G59" start="0" length="2147483647">
    <dxf>
      <font>
        <color auto="1"/>
      </font>
    </dxf>
  </rfmt>
  <rcc rId="7174" sId="1" xfDxf="1" s="1" dxf="1" numFmtId="4">
    <oc r="G61">
      <v>86263807.989999995</v>
    </oc>
    <nc r="G61">
      <v>-25228972.84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75" sId="1" xfDxf="1" s="1" dxf="1" numFmtId="4">
    <oc r="G62">
      <v>48409486.149999999</v>
    </oc>
    <nc r="G62">
      <v>11806143.24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76" sId="1" xfDxf="1" s="1" dxf="1" numFmtId="4">
    <oc r="G63">
      <v>34109185.450000003</v>
    </oc>
    <nc r="G63">
      <v>26307525.390000001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G60:G64" start="0" length="2147483647">
    <dxf>
      <font>
        <color auto="1"/>
      </font>
    </dxf>
  </rfmt>
  <rcc rId="7177" sId="1" numFmtId="4">
    <oc r="G66">
      <v>6600</v>
    </oc>
    <nc r="G66">
      <v>0</v>
    </nc>
  </rcc>
  <rfmt sheetId="1" sqref="G65:G66" start="0" length="2147483647">
    <dxf>
      <font>
        <color auto="1"/>
      </font>
    </dxf>
  </rfmt>
  <rcc rId="7178" sId="1" xfDxf="1" s="1" dxf="1" numFmtId="4">
    <oc r="G69">
      <v>55643983.039999999</v>
    </oc>
    <nc r="G69">
      <v>-2475843.61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79" sId="1" numFmtId="4">
    <oc r="G68">
      <v>17075117.18</v>
    </oc>
    <nc r="G68">
      <v>0</v>
    </nc>
  </rcc>
  <rcc rId="7180" sId="1" numFmtId="4">
    <oc r="G70">
      <v>56661145.880000003</v>
    </oc>
    <nc r="G70">
      <v>0</v>
    </nc>
  </rcc>
  <rcc rId="7181" sId="1" xfDxf="1" s="1" dxf="1" numFmtId="4">
    <oc r="G71">
      <v>6280000</v>
    </oc>
    <nc r="G71">
      <v>5018300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82" sId="1" xfDxf="1" s="1" dxf="1" numFmtId="4">
    <oc r="G72">
      <v>32386140.59</v>
    </oc>
    <nc r="G72">
      <v>-100642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G67:G72" start="0" length="2147483647">
    <dxf>
      <font>
        <color auto="1"/>
      </font>
    </dxf>
  </rfmt>
  <rcc rId="7183" sId="1" xfDxf="1" s="1" dxf="1" numFmtId="4">
    <oc r="G74">
      <v>18496764.969999999</v>
    </oc>
    <nc r="G74">
      <v>108212680.7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84" sId="1" xfDxf="1" s="1" dxf="1" numFmtId="4">
    <oc r="G75">
      <v>-190000</v>
    </oc>
    <nc r="G75">
      <v>732500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G73:G75" start="0" length="2147483647">
    <dxf>
      <font>
        <color auto="1"/>
      </font>
    </dxf>
  </rfmt>
  <rfmt sheetId="1" sqref="G76:G77" start="0" length="2147483647">
    <dxf>
      <font>
        <color auto="1"/>
      </font>
    </dxf>
  </rfmt>
  <rcc rId="7185" sId="1" numFmtId="4">
    <oc r="G88">
      <v>3205000</v>
    </oc>
    <nc r="G88">
      <v>0</v>
    </nc>
  </rcc>
  <rcc rId="7186" sId="1" xfDxf="1" s="1" dxf="1" numFmtId="4">
    <oc r="G80">
      <v>0</v>
    </oc>
    <nc r="G80">
      <v>27888477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87" sId="1" xfDxf="1" s="1" dxf="1" numFmtId="4">
    <oc r="G81">
      <v>320818.68</v>
    </oc>
    <nc r="G81">
      <v>1700100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88" sId="1" xfDxf="1" s="1" dxf="1" numFmtId="4">
    <nc r="G82">
      <v>3187400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89" sId="1" xfDxf="1" s="1" dxf="1" numFmtId="4">
    <oc r="G85">
      <v>0</v>
    </oc>
    <nc r="G85">
      <v>200000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90" sId="1" xfDxf="1" s="1" dxf="1" numFmtId="4">
    <oc r="G86">
      <v>-9361608.0600000005</v>
    </oc>
    <nc r="G86">
      <v>1000000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G38:G93" start="0" length="2147483647">
    <dxf>
      <font>
        <color auto="1"/>
      </font>
    </dxf>
  </rfmt>
  <rcc rId="7191" sId="1" numFmtId="4">
    <oc r="I68">
      <v>-372916.12</v>
    </oc>
    <nc r="I68">
      <v>0</v>
    </nc>
  </rcc>
  <rcc rId="7192" sId="1" numFmtId="4">
    <oc r="I75">
      <v>3550000</v>
    </oc>
    <nc r="I75">
      <v>0</v>
    </nc>
  </rcc>
  <rcc rId="7193" sId="1" xfDxf="1" s="1" dxf="1" numFmtId="4">
    <oc r="I40">
      <v>-260862</v>
    </oc>
    <nc r="I40">
      <v>300857.28000000003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94" sId="1" xfDxf="1" s="1" dxf="1" numFmtId="4">
    <oc r="I41">
      <v>126315</v>
    </oc>
    <nc r="I41">
      <v>98274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95" sId="1" xfDxf="1" s="1" dxf="1" numFmtId="4">
    <oc r="I42">
      <v>3837722.23</v>
    </oc>
    <nc r="I42">
      <v>4994951.5999999996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xfDxf="1" s="1" sqref="I43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cc rId="7196" sId="1" numFmtId="4">
    <oc r="I44">
      <v>541350</v>
    </oc>
    <nc r="I44">
      <v>3202486.02</v>
    </nc>
  </rcc>
  <rcc rId="7197" sId="1" numFmtId="4">
    <oc r="I43">
      <v>7100</v>
    </oc>
    <nc r="I43">
      <v>0</v>
    </nc>
  </rcc>
  <rcc rId="7198" sId="1" xfDxf="1" s="1" dxf="1" numFmtId="4">
    <oc r="I45">
      <v>-147000</v>
    </oc>
    <nc r="I45">
      <v>-1170000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199" sId="1" xfDxf="1" s="1" dxf="1" numFmtId="4">
    <oc r="I46">
      <v>6166107</v>
    </oc>
    <nc r="I46">
      <v>3577145.54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0" sId="1" xfDxf="1" s="1" dxf="1" numFmtId="4">
    <oc r="I50">
      <v>40276</v>
    </oc>
    <nc r="I50">
      <v>36040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1" sId="1" xfDxf="1" s="1" dxf="1" numFmtId="4">
    <oc r="I51">
      <v>3495076</v>
    </oc>
    <nc r="I51">
      <v>2485411.7599999998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2" sId="1" xfDxf="1" s="1" dxf="1" numFmtId="4">
    <oc r="I54">
      <v>0</v>
    </oc>
    <nc r="I54">
      <v>4139688.54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3" sId="1" xfDxf="1" s="1" dxf="1" numFmtId="4">
    <oc r="I55">
      <v>3816170</v>
    </oc>
    <nc r="I55">
      <v>3211500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4" sId="1" xfDxf="1" s="1" dxf="1" numFmtId="4">
    <oc r="I57">
      <v>50818096.200000003</v>
    </oc>
    <nc r="I57">
      <v>100772650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5" sId="1" xfDxf="1" s="1" dxf="1" numFmtId="4">
    <oc r="I58">
      <v>0</v>
    </oc>
    <nc r="I58">
      <v>8190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6" sId="1" xfDxf="1" s="1" dxf="1" numFmtId="4">
    <oc r="I59">
      <v>4554351.68</v>
    </oc>
    <nc r="I59">
      <v>4660914.59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7" sId="1" xfDxf="1" s="1" dxf="1" numFmtId="4">
    <oc r="I61">
      <v>0</v>
    </oc>
    <nc r="I61">
      <v>18703247.07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8" sId="1" xfDxf="1" s="1" dxf="1" numFmtId="4">
    <oc r="I62">
      <v>66469983.200000003</v>
    </oc>
    <nc r="I62">
      <v>191843068.87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09" sId="1" xfDxf="1" s="1" dxf="1" numFmtId="4">
    <oc r="I63">
      <v>36182084.590000004</v>
    </oc>
    <nc r="I63">
      <v>1415849.77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0" sId="1" xfDxf="1" dxf="1" numFmtId="4">
    <oc r="I66">
      <v>0</v>
    </oc>
    <nc r="I66">
      <v>-11564607.449999999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7211" sId="1" xfDxf="1" s="1" dxf="1" numFmtId="4">
    <oc r="I69">
      <v>5153952.6500000004</v>
    </oc>
    <nc r="I69">
      <v>135243100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2" sId="1" xfDxf="1" s="1" dxf="1" numFmtId="4">
    <oc r="I70">
      <v>-279712.74</v>
    </oc>
    <nc r="I70">
      <v>906836.78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3" sId="1" xfDxf="1" s="1" dxf="1" numFmtId="4">
    <oc r="I71">
      <v>-8400</v>
    </oc>
    <nc r="I71">
      <v>1628196.64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4" sId="1" xfDxf="1" s="1" dxf="1" numFmtId="4">
    <oc r="I72">
      <v>2792886.04</v>
    </oc>
    <nc r="I72">
      <v>1629842.46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5" sId="1" xfDxf="1" s="1" dxf="1" numFmtId="4">
    <oc r="I74">
      <v>60500000</v>
    </oc>
    <nc r="I74">
      <v>125241749.13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6" sId="1" xfDxf="1" s="1" dxf="1" numFmtId="4">
    <oc r="I79">
      <v>8818092</v>
    </oc>
    <nc r="I79">
      <v>263500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7" sId="1" xfDxf="1" s="1" dxf="1" numFmtId="4">
    <oc r="I80">
      <v>30000</v>
    </oc>
    <nc r="I80">
      <v>60000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8" sId="1" xfDxf="1" s="1" dxf="1" numFmtId="4">
    <oc r="I81">
      <v>0</v>
    </oc>
    <nc r="I81">
      <v>-90816.43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19" sId="1" xfDxf="1" s="1" dxf="1" numFmtId="4">
    <nc r="I82">
      <v>3306300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20" sId="1" xfDxf="1" s="1" dxf="1" numFmtId="4">
    <oc r="I86">
      <v>9260289.2300000004</v>
    </oc>
    <nc r="I86">
      <v>2496399.6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21" sId="1" xfDxf="1" dxf="1" numFmtId="4">
    <oc r="I88">
      <v>96000</v>
    </oc>
    <nc r="I88">
      <v>1406619.91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7222" sId="1" xfDxf="1" dxf="1" numFmtId="4">
    <oc r="I90">
      <v>0</v>
    </oc>
    <nc r="I90">
      <v>-173174.79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3" sId="1" xfDxf="1" dxf="1" numFmtId="4">
    <oc r="I93">
      <v>279010.77</v>
    </oc>
    <nc r="I93">
      <v>228847.53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I38:I93" start="0" length="2147483647">
    <dxf>
      <font>
        <color auto="1"/>
      </font>
    </dxf>
  </rfmt>
  <rcc rId="7224" sId="1" xfDxf="1" s="1" dxf="1" numFmtId="4">
    <oc r="J40">
      <v>82916</v>
    </oc>
    <nc r="J40">
      <v>-3850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25" sId="1" numFmtId="4">
    <oc r="J41">
      <v>-1546000</v>
    </oc>
    <nc r="J41">
      <v>0</v>
    </nc>
  </rcc>
  <rcc rId="7226" sId="1" numFmtId="4">
    <oc r="J42">
      <v>839208.55</v>
    </oc>
    <nc r="J42">
      <v>0</v>
    </nc>
  </rcc>
  <rcc rId="7227" sId="1" numFmtId="4">
    <oc r="J44">
      <v>1394900</v>
    </oc>
    <nc r="J44">
      <v>0</v>
    </nc>
  </rcc>
  <rcc rId="7228" sId="1" numFmtId="4">
    <oc r="J50">
      <v>69730</v>
    </oc>
    <nc r="J50">
      <v>0</v>
    </nc>
  </rcc>
  <rcc rId="7229" sId="1" numFmtId="4">
    <oc r="J70">
      <v>3507287.85</v>
    </oc>
    <nc r="J70">
      <v>0</v>
    </nc>
  </rcc>
  <rcc rId="7230" sId="1" numFmtId="4">
    <oc r="J77">
      <v>-1938100</v>
    </oc>
    <nc r="J77">
      <v>0</v>
    </nc>
  </rcc>
  <rcc rId="7231" sId="1" numFmtId="4">
    <oc r="J88">
      <v>1846251.68</v>
    </oc>
    <nc r="J88">
      <v>0</v>
    </nc>
  </rcc>
  <rcc rId="7232" sId="1" numFmtId="4">
    <oc r="J90">
      <v>-145188.37</v>
    </oc>
    <nc r="J90">
      <v>0</v>
    </nc>
  </rcc>
  <rcc rId="7233" sId="1" numFmtId="4">
    <oc r="K41">
      <v>-80500</v>
    </oc>
    <nc r="K41">
      <v>0</v>
    </nc>
  </rcc>
  <rcc rId="7234" sId="1" numFmtId="4">
    <oc r="K42">
      <v>-40000</v>
    </oc>
    <nc r="K42">
      <v>0</v>
    </nc>
  </rcc>
  <rcc rId="7235" sId="1" xfDxf="1" s="1" dxf="1" numFmtId="4">
    <oc r="J45">
      <v>-1040476.15</v>
    </oc>
    <nc r="J45">
      <v>-685957.06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36" sId="1" xfDxf="1" s="1" dxf="1" numFmtId="4">
    <oc r="J46">
      <v>12973704.67</v>
    </oc>
    <nc r="J46">
      <v>-163716.26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J39:J46" start="0" length="2147483647">
    <dxf>
      <font>
        <color auto="1"/>
      </font>
    </dxf>
  </rfmt>
  <rcc rId="7237" sId="1" xfDxf="1" s="1" dxf="1" numFmtId="4">
    <oc r="J48">
      <v>0</v>
    </oc>
    <nc r="J48">
      <v>5200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J47:J48" start="0" length="2147483647">
    <dxf>
      <font>
        <color auto="1"/>
      </font>
    </dxf>
  </rfmt>
  <rcc rId="7238" sId="1" xfDxf="1" s="1" dxf="1" numFmtId="4">
    <oc r="J51">
      <v>-1023212.93</v>
    </oc>
    <nc r="J51">
      <v>436553.44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J49:J52" start="0" length="2147483647">
    <dxf>
      <font>
        <color auto="1"/>
      </font>
    </dxf>
  </rfmt>
  <rcc rId="7239" sId="1" xfDxf="1" s="1" dxf="1" numFmtId="4">
    <oc r="J54">
      <v>2000000</v>
    </oc>
    <nc r="J54">
      <v>608800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40" sId="1" xfDxf="1" s="1" dxf="1" numFmtId="4">
    <oc r="J55">
      <v>12231200</v>
    </oc>
    <nc r="J55">
      <v>55300700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41" sId="1" xfDxf="1" s="1" dxf="1" numFmtId="4">
    <oc r="J57">
      <v>-3804.27</v>
    </oc>
    <nc r="J57">
      <v>-28.2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xfDxf="1" s="1" sqref="J5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cc rId="7242" sId="1" numFmtId="4">
    <oc r="J59">
      <v>2240919.59</v>
    </oc>
    <nc r="J59">
      <v>-3967927.83</v>
    </nc>
  </rcc>
  <rcc rId="7243" sId="1" xfDxf="1" s="1" dxf="1" numFmtId="4">
    <oc r="J61">
      <v>333510861.52999997</v>
    </oc>
    <nc r="J61">
      <v>16999000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44" sId="1" xfDxf="1" s="1" dxf="1" numFmtId="4">
    <oc r="J62">
      <v>-14620424.09</v>
    </oc>
    <nc r="J62">
      <v>105944787.67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45" sId="1" xfDxf="1" s="1" dxf="1" numFmtId="4">
    <oc r="J63">
      <v>-15044694.199999999</v>
    </oc>
    <nc r="J63">
      <v>-274562.09999999998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xfDxf="1" sqref="J66" start="0" length="0">
    <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1" sqref="J53:J66" start="0" length="2147483647">
    <dxf>
      <font>
        <color auto="1"/>
      </font>
    </dxf>
  </rfmt>
  <rcc rId="7246" sId="1" xfDxf="1" s="1" dxf="1" numFmtId="4">
    <oc r="J68">
      <v>6088734.1699999999</v>
    </oc>
    <nc r="J68">
      <v>11334347.82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47" sId="1" xfDxf="1" s="1" dxf="1" numFmtId="4">
    <oc r="J69">
      <v>6367449.6500000004</v>
    </oc>
    <nc r="J69">
      <v>-4291784.57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48" sId="1" xfDxf="1" s="1" dxf="1" numFmtId="4">
    <oc r="J71">
      <v>1112000</v>
    </oc>
    <nc r="J71">
      <v>-25936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49" sId="1" xfDxf="1" s="1" dxf="1" numFmtId="4">
    <oc r="J72">
      <v>-321057.18</v>
    </oc>
    <nc r="J72">
      <v>-5792398.29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J67:J72" start="0" length="2147483647">
    <dxf>
      <font>
        <color auto="1"/>
      </font>
    </dxf>
  </rfmt>
  <rcc rId="7250" sId="1" xfDxf="1" s="1" dxf="1" numFmtId="4">
    <oc r="J74">
      <v>1566800</v>
    </oc>
    <nc r="J74">
      <v>-61664890.369999997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J73:J75" start="0" length="2147483647">
    <dxf>
      <font>
        <color auto="1"/>
      </font>
    </dxf>
  </rfmt>
  <rcc rId="7251" sId="1" xfDxf="1" s="1" dxf="1" numFmtId="4">
    <oc r="J79">
      <v>0</v>
    </oc>
    <nc r="J79">
      <v>-10000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52" sId="1" xfDxf="1" s="1" dxf="1" numFmtId="4">
    <oc r="J80">
      <v>0</v>
    </oc>
    <nc r="J80">
      <v>9463700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53" sId="1" xfDxf="1" s="1" dxf="1" numFmtId="4">
    <oc r="J81">
      <v>1297000</v>
    </oc>
    <nc r="J81">
      <v>-1201000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54" sId="1" xfDxf="1" s="1" dxf="1" numFmtId="4">
    <nc r="J82">
      <v>-7203700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55" sId="1" xfDxf="1" s="1" dxf="1" numFmtId="4">
    <oc r="J86">
      <v>12546503.83</v>
    </oc>
    <nc r="J86">
      <v>424104.5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56" sId="1" xfDxf="1" dxf="1" numFmtId="4">
    <oc r="J66">
      <v>-78900</v>
    </oc>
    <nc r="J66">
      <v>658625.42000000004</v>
    </nc>
    <ndxf>
      <font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fmt sheetId="1" sqref="J38:J93" start="0" length="2147483647">
    <dxf>
      <font>
        <color auto="1"/>
      </font>
    </dxf>
  </rfmt>
  <rcc rId="7257" sId="1" xfDxf="1" s="1" dxf="1" numFmtId="4">
    <oc r="K45">
      <v>0</v>
    </oc>
    <nc r="K45">
      <v>-1198258.75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58" sId="1" xfDxf="1" s="1" dxf="1" numFmtId="4">
    <oc r="K46">
      <v>-464994</v>
    </oc>
    <nc r="K46">
      <v>1829.11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59" sId="1" xfDxf="1" s="1" dxf="1" numFmtId="4">
    <oc r="K54">
      <v>0</v>
    </oc>
    <nc r="K54">
      <v>-83000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0" sId="1" xfDxf="1" s="1" dxf="1" numFmtId="4">
    <oc r="K55">
      <v>3882800</v>
    </oc>
    <nc r="K55">
      <v>-729500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1" sId="1" xfDxf="1" s="1" dxf="1" numFmtId="4">
    <oc r="K57">
      <v>0</v>
    </oc>
    <nc r="K57">
      <v>-45535397.75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2" sId="1" xfDxf="1" s="1" dxf="1" numFmtId="4">
    <oc r="K58">
      <v>0</v>
    </oc>
    <nc r="K58">
      <v>16800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3" sId="1" xfDxf="1" s="1" dxf="1" numFmtId="4">
    <oc r="K59">
      <v>-2082206.52</v>
    </oc>
    <nc r="K59">
      <v>-7417253.2800000003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4" sId="1" xfDxf="1" s="1" dxf="1" numFmtId="4">
    <oc r="K61">
      <v>-8823030</v>
    </oc>
    <nc r="K61">
      <v>-2741640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5" sId="1" xfDxf="1" s="1" dxf="1" numFmtId="4">
    <oc r="K62">
      <v>33570680.090000004</v>
    </oc>
    <nc r="K62">
      <v>21522900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6" sId="1" xfDxf="1" s="1" dxf="1" numFmtId="4">
    <oc r="K63">
      <v>0</v>
    </oc>
    <nc r="K63">
      <v>-2630606.0699999998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7" sId="1" xfDxf="1" s="1" dxf="1" numFmtId="4">
    <oc r="K64">
      <v>0</v>
    </oc>
    <nc r="K64">
      <v>-2600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68" sId="1" xfDxf="1" dxf="1" numFmtId="4">
    <oc r="K66">
      <v>0</v>
    </oc>
    <nc r="K66">
      <v>296646732.76999998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7269" sId="1" xfDxf="1" s="1" dxf="1" numFmtId="4">
    <oc r="K68">
      <v>-11020940.369999999</v>
    </oc>
    <nc r="K68">
      <v>-451680.4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70" sId="1" xfDxf="1" s="1" dxf="1" numFmtId="4">
    <oc r="K69">
      <v>-58926459.630000003</v>
    </oc>
    <nc r="K69">
      <v>-16332991.720000001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71" sId="1" xfDxf="1" s="1" dxf="1" numFmtId="4">
    <oc r="K70">
      <v>0</v>
    </oc>
    <nc r="K70">
      <v>-257710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72" sId="1" xfDxf="1" s="1" dxf="1" numFmtId="4">
    <oc r="K71">
      <v>500000</v>
    </oc>
    <nc r="K71">
      <v>-335585.22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73" sId="1" xfDxf="1" s="1" dxf="1" numFmtId="4">
    <oc r="K72">
      <v>-110000</v>
    </oc>
    <nc r="K72">
      <v>-340048.34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74" sId="1" xfDxf="1" s="1" dxf="1" numFmtId="4">
    <oc r="K74">
      <v>0</v>
    </oc>
    <nc r="K74">
      <v>-3548700.3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75" sId="1" xfDxf="1" dxf="1" numFmtId="4">
    <oc r="K77">
      <v>0</v>
    </oc>
    <nc r="K77">
      <v>-366800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7276" sId="1" xfDxf="1" s="1" dxf="1" numFmtId="4">
    <oc r="K79">
      <v>0</v>
    </oc>
    <nc r="K79">
      <v>1023483.41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xfDxf="1" s="1" sqref="K80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cc rId="7277" sId="1" numFmtId="4">
    <oc r="K81">
      <v>-251000</v>
    </oc>
    <nc r="K81">
      <v>-1022658.75</v>
    </nc>
  </rcc>
  <rcc rId="7278" sId="1" numFmtId="4">
    <oc r="K80">
      <v>4863030</v>
    </oc>
    <nc r="K80">
      <v>0</v>
    </nc>
  </rcc>
  <rcc rId="7279" sId="1" numFmtId="4">
    <nc r="K82">
      <v>0</v>
    </nc>
  </rcc>
  <rcc rId="7280" sId="1" xfDxf="1" dxf="1" numFmtId="4">
    <oc r="K88">
      <v>0</v>
    </oc>
    <nc r="K88">
      <v>1756884.59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7281" sId="1" xfDxf="1" dxf="1" numFmtId="4">
    <oc r="K90">
      <v>0</v>
    </oc>
    <nc r="K90">
      <v>-10948.88</v>
    </nc>
    <n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K38:K93" start="0" length="2147483647">
    <dxf>
      <font>
        <color auto="1"/>
      </font>
    </dxf>
  </rfmt>
  <rcc rId="7282" sId="1" xfDxf="1" s="1" dxf="1" numFmtId="4">
    <nc r="L45">
      <v>988045.58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83" sId="1" xfDxf="1" s="1" dxf="1" numFmtId="4">
    <nc r="L46">
      <v>180000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284" sId="1" odxf="1" dxf="1" numFmtId="4">
    <nc r="L40">
      <v>0</v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85" sId="1" odxf="1" dxf="1" numFmtId="4">
    <nc r="L41">
      <v>0</v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86" sId="1" odxf="1" dxf="1" numFmtId="4">
    <nc r="L42">
      <v>0</v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87" sId="1" odxf="1" dxf="1" numFmtId="4">
    <nc r="L43">
      <v>0</v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88" sId="1" odxf="1" dxf="1" numFmtId="4">
    <nc r="L44">
      <v>0</v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89" sId="1" odxf="1" dxf="1">
    <nc r="L39">
      <f>SUM(L40:L46)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0" sId="1" odxf="1" dxf="1">
    <nc r="L38">
      <f>SUM(L39+L47+L49+L53+L60+L65+L67+L73+L76+L78+L83+L87+L89+L91)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1" sId="1" odxf="1" dxf="1">
    <nc r="L47">
      <f>SUM(L48)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2" sId="1" odxf="1" dxf="1">
    <nc r="L49">
      <f>SUM(L50:L52)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3" sId="1" odxf="1" dxf="1">
    <nc r="L53">
      <f>SUM(L54:L59)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4" sId="1" odxf="1" dxf="1">
    <nc r="L60">
      <f>SUM(L61:L64)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5" sId="1" odxf="1" dxf="1">
    <nc r="L65">
      <f>SUM(L66)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6" sId="1" odxf="1" dxf="1">
    <nc r="L67">
      <f>SUM(L68:L72)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7" sId="1" odxf="1" dxf="1">
    <nc r="L73">
      <f>SUM(L74:L75)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8" sId="1" odxf="1" dxf="1">
    <nc r="L76">
      <f>SUM(L77:L77)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299" sId="1" odxf="1" dxf="1">
    <nc r="L78">
      <f>SUM(L79:L82)</f>
    </nc>
    <ndxf>
      <font>
        <color rgb="FFFF0000"/>
        <name val="Times New Roman"/>
        <family val="1"/>
      </font>
    </ndxf>
  </rcc>
  <rcc rId="7300" sId="1" odxf="1" dxf="1">
    <nc r="L83">
      <f>SUM(L84:L86)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301" sId="1" odxf="1" dxf="1">
    <nc r="L87">
      <f>L88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302" sId="1" odxf="1" dxf="1">
    <nc r="L89">
      <f>L90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303" sId="1" odxf="1" dxf="1">
    <nc r="L91">
      <f>SUM(L92:L93)</f>
    </nc>
    <odxf>
      <font>
        <color rgb="FFFF0000"/>
        <name val="Times New Roman"/>
        <family val="1"/>
      </font>
    </odxf>
    <ndxf>
      <font>
        <color rgb="FFFF0000"/>
        <name val="Times New Roman"/>
        <family val="1"/>
      </font>
    </ndxf>
  </rcc>
  <rcc rId="7304" sId="1" xfDxf="1" s="1" dxf="1" numFmtId="4">
    <nc r="L58">
      <v>-1088761.58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305" sId="1" xfDxf="1" s="1" dxf="1" numFmtId="4">
    <nc r="L59">
      <v>505392.54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m rId="7306" sheetId="1" source="L58" destination="L51" sourceSheetId="1">
    <rfmt sheetId="1" s="1" sqref="L51" start="0" length="0">
      <dxf>
        <font>
          <sz val="10"/>
          <color rgb="FFFF0000"/>
          <name val="Times New Roman"/>
          <family val="1"/>
          <charset val="204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</rm>
  <rfmt sheetId="1" sqref="L58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7307" sId="1" xfDxf="1" s="1" dxf="1" numFmtId="4">
    <nc r="L62">
      <v>16687376.300000001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308" sId="1" xfDxf="1" s="1" dxf="1" numFmtId="4">
    <nc r="L68">
      <v>69389.5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309" sId="1" xfDxf="1" s="1" dxf="1" numFmtId="4">
    <nc r="L69">
      <v>715010.5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310" sId="1" xfDxf="1" s="1" dxf="1" numFmtId="4">
    <nc r="L72">
      <v>-411623.93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cc rId="7311" sId="1" xfDxf="1" s="1" dxf="1" numFmtId="4">
    <nc r="L81">
      <v>6947.39</v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ndxf>
  </rcc>
  <rfmt sheetId="1" sqref="L40:L93" start="0" length="2147483647">
    <dxf>
      <font>
        <color auto="1"/>
      </font>
    </dxf>
  </rfmt>
  <rfmt sheetId="1" xfDxf="1" s="1" sqref="M40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41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42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43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44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4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4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4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0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1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2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4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7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5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61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62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63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64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qref="M66" start="0" length="0">
    <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1" xfDxf="1" s="1" sqref="M68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6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70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71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72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74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7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qref="M77" start="0" length="0">
    <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1" xfDxf="1" s="1" sqref="M79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80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81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84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8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="1" sqref="M86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</rfmt>
  <rfmt sheetId="1" xfDxf="1" sqref="M88" start="0" length="0">
    <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1" xfDxf="1" sqref="M90" start="0" length="0">
    <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M92" start="0" length="0">
    <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M93" start="0" length="0">
    <dxf>
      <font>
        <color rgb="FFFF0000"/>
        <name val="Times New Roman"/>
        <family val="1"/>
      </font>
      <numFmt numFmtId="4" formatCode="#,##0.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38:M93" start="0" length="2147483647">
    <dxf>
      <font>
        <color auto="1"/>
      </font>
    </dxf>
  </rfmt>
  <rcc rId="7312" sId="1" odxf="1" s="1" dxf="1" numFmtId="4">
    <oc r="M40">
      <v>7534965</v>
    </oc>
    <nc r="M40">
      <v>8639296.1400000006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13" sId="1" odxf="1" s="1" dxf="1" numFmtId="4">
    <oc r="M41">
      <v>20620216.77</v>
    </oc>
    <nc r="M41">
      <v>19275274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14" sId="1" odxf="1" s="1" dxf="1" numFmtId="4">
    <oc r="M42">
      <v>150360612.88999999</v>
    </oc>
    <nc r="M42">
      <v>159549581.31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15" sId="1" odxf="1" s="1" dxf="1" numFmtId="4">
    <oc r="M43">
      <v>7600</v>
    </oc>
    <nc r="M43">
      <v>1700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16" sId="1" odxf="1" s="1" dxf="1" numFmtId="4">
    <oc r="M44">
      <v>61168327.469999999</v>
    </oc>
    <nc r="M44">
      <v>68648969.519999996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17" sId="1" odxf="1" s="1" dxf="1" numFmtId="4">
    <oc r="M45">
      <v>13962238.699999999</v>
    </oc>
    <nc r="M45">
      <v>11510838.25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18" sId="1" odxf="1" s="1" dxf="1" numFmtId="4">
    <oc r="M46">
      <v>222810696.72999999</v>
    </oc>
    <nc r="M46">
      <v>221108623.86000001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19" sId="1" odxf="1" dxf="1">
    <oc r="M47">
      <f>SUM(M48)</f>
    </oc>
    <nc r="M47">
      <f>SUM(M48)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20" sId="1" odxf="1" s="1" dxf="1" numFmtId="4">
    <oc r="M48">
      <v>4162400</v>
    </oc>
    <nc r="M48">
      <v>4908200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21" sId="1" odxf="1" dxf="1">
    <oc r="M49">
      <f>SUM(M50:M52)</f>
    </oc>
    <nc r="M49">
      <f>SUM(M50:M52)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22" sId="1" odxf="1" s="1" dxf="1" numFmtId="4">
    <oc r="M50">
      <v>4917706</v>
    </oc>
    <nc r="M50">
      <v>4905240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23" sId="1" odxf="1" s="1" dxf="1" numFmtId="4">
    <oc r="M51">
      <v>83206969.209999993</v>
    </oc>
    <nc r="M51">
      <v>53464670.840000004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fmt sheetId="1" s="1" sqref="M52" start="0" length="0">
    <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dxf>
  </rfmt>
  <rcc rId="7324" sId="1" odxf="1" dxf="1">
    <oc r="M53">
      <f>SUM(M54:M59)</f>
    </oc>
    <nc r="M53">
      <f>SUM(M54:M59)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25" sId="1" odxf="1" s="1" dxf="1" numFmtId="4">
    <oc r="M54">
      <v>36741239.600000001</v>
    </oc>
    <nc r="M54">
      <v>39503688.539999999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26" sId="1" odxf="1" s="1" dxf="1" numFmtId="4">
    <oc r="M55">
      <v>138623170</v>
    </oc>
    <nc r="M55">
      <v>170140000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27" sId="1" odxf="1" s="1" dxf="1" numFmtId="4">
    <oc r="M56">
      <v>17626067.09</v>
    </oc>
    <nc r="M56">
      <v>7268513.9199999999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28" sId="1" odxf="1" s="1" dxf="1" numFmtId="4">
    <oc r="M57">
      <v>216475897.72999999</v>
    </oc>
    <nc r="M57">
      <v>275469503.38999999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29" sId="1" odxf="1" s="1" dxf="1" numFmtId="4">
    <oc r="M58">
      <v>5336276</v>
    </oc>
    <nc r="M58">
      <v>5569015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30" sId="1" odxf="1" s="1" dxf="1" numFmtId="4">
    <oc r="M59">
      <v>183325035.77000001</v>
    </oc>
    <nc r="M59">
      <v>205768949.72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31" sId="1" odxf="1" dxf="1">
    <oc r="M60">
      <f>SUM(M61:M64)</f>
    </oc>
    <nc r="M60">
      <f>SUM(M61:M64)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32" sId="1" odxf="1" s="1" dxf="1" numFmtId="4">
    <oc r="M61">
      <v>480831644.31</v>
    </oc>
    <nc r="M61">
      <v>268301291.03999999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33" sId="1" odxf="1" s="1" dxf="1" numFmtId="4">
    <oc r="M62">
      <v>842015899.82000005</v>
    </oc>
    <nc r="M62">
      <v>1170853391.03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34" sId="1" odxf="1" s="1" dxf="1" numFmtId="4">
    <oc r="M63">
      <v>87213078.140000001</v>
    </oc>
    <nc r="M63">
      <v>66998242.899999999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35" sId="1" odxf="1" s="1" dxf="1" numFmtId="4">
    <oc r="M64">
      <v>27400</v>
    </oc>
    <nc r="M64">
      <v>18200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36" sId="1" odxf="1" dxf="1">
    <oc r="M65">
      <f>SUM(M66)</f>
    </oc>
    <nc r="M65">
      <f>SUM(M66)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37" sId="1" odxf="1" dxf="1" numFmtId="4">
    <oc r="M66">
      <v>102475251</v>
    </oc>
    <nc r="M66">
      <v>573483070.73000002</v>
    </nc>
    <ndxf>
      <font>
        <b/>
        <name val="Times New Roman"/>
        <family val="1"/>
      </font>
      <fill>
        <patternFill>
          <bgColor theme="6" tint="0.79998168889431442"/>
        </patternFill>
      </fill>
    </ndxf>
  </rcc>
  <rcc rId="7338" sId="1" odxf="1" dxf="1">
    <oc r="M67">
      <f>SUM(M68:M72)</f>
    </oc>
    <nc r="M67">
      <f>SUM(M68:M72)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39" sId="1" odxf="1" s="1" dxf="1" numFmtId="4">
    <oc r="M68">
      <v>296539669.56</v>
    </oc>
    <nc r="M68">
      <v>320127956.92000002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40" sId="1" odxf="1" s="1" dxf="1" numFmtId="4">
    <oc r="M69">
      <v>1614926372.6400001</v>
    </oc>
    <nc r="M69">
      <v>1870723533.6800001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41" sId="1" odxf="1" s="1" dxf="1" numFmtId="4">
    <oc r="M70">
      <v>167761477.99000001</v>
    </oc>
    <nc r="M70">
      <v>178505574.28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42" sId="1" odxf="1" s="1" dxf="1" numFmtId="4">
    <oc r="M71">
      <v>9177767.9299999997</v>
    </oc>
    <nc r="M71">
      <v>9406227.7599999998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43" sId="1" odxf="1" s="1" dxf="1" numFmtId="4">
    <oc r="M72">
      <v>168825888.03999999</v>
    </oc>
    <nc r="M72">
      <v>175945846.90000001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44" sId="1" odxf="1" dxf="1">
    <oc r="M73">
      <f>SUM(M74:M75)</f>
    </oc>
    <nc r="M73">
      <f>SUM(M74:M75)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45" sId="1" odxf="1" s="1" dxf="1" numFmtId="4">
    <oc r="M74">
      <v>499787087.82999998</v>
    </oc>
    <nc r="M74">
      <v>459993970.10000002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border outline="0">
        <right style="thin">
          <color indexed="64"/>
        </right>
      </border>
      <protection hidden="0"/>
    </ndxf>
  </rcc>
  <rcc rId="7346" sId="1" odxf="1" s="1" dxf="1" numFmtId="4">
    <oc r="M75">
      <v>10861800</v>
    </oc>
    <nc r="M75">
      <v>2012500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47" sId="1" odxf="1" dxf="1">
    <oc r="M76">
      <f>SUM(M77:M77)</f>
    </oc>
    <nc r="M76">
      <f>SUM(M77:M77)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48" sId="1" odxf="1" dxf="1" numFmtId="4">
    <oc r="M77">
      <v>1680700</v>
    </oc>
    <nc r="M77">
      <v>3252000</v>
    </nc>
    <ndxf>
      <font>
        <b/>
        <name val="Times New Roman"/>
        <family val="1"/>
      </font>
      <fill>
        <patternFill>
          <bgColor theme="6" tint="0.79998168889431442"/>
        </patternFill>
      </fill>
    </ndxf>
  </rcc>
  <rcc rId="7349" sId="1" odxf="1" dxf="1">
    <oc r="M78">
      <f>SUM(M79:M81)</f>
    </oc>
    <nc r="M78">
      <f>SUM(M79:M82)</f>
    </nc>
    <ndxf>
      <fill>
        <patternFill>
          <bgColor theme="6" tint="0.79998168889431442"/>
        </patternFill>
      </fill>
      <alignment wrapText="1"/>
      <border outline="0">
        <right/>
      </border>
    </ndxf>
  </rcc>
  <rcc rId="7350" sId="1" odxf="1" s="1" dxf="1" numFmtId="4">
    <oc r="M79">
      <v>17112612</v>
    </oc>
    <nc r="M79">
      <v>19276983.41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51" sId="1" odxf="1" s="1" dxf="1" numFmtId="4">
    <oc r="M80">
      <v>9853030</v>
    </oc>
    <nc r="M80">
      <v>38402177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52" sId="1" odxf="1" s="1" dxf="1" numFmtId="4">
    <oc r="M81">
      <v>7726918.6799999997</v>
    </oc>
    <nc r="M81">
      <v>7044872.21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53" sId="1" odxf="1" s="1" dxf="1" numFmtId="4">
    <nc r="M82">
      <v>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54" sId="1" odxf="1" dxf="1">
    <oc r="M83">
      <f>SUM(M84:M86)</f>
    </oc>
    <nc r="M83">
      <f>SUM(M84:M86)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55" sId="1" odxf="1" s="1" dxf="1" numFmtId="4">
    <oc r="M84">
      <v>418700</v>
    </oc>
    <nc r="M84">
      <v>365200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border outline="0">
        <right style="thin">
          <color indexed="64"/>
        </right>
      </border>
      <protection hidden="0"/>
    </ndxf>
  </rcc>
  <rcc rId="7356" sId="1" odxf="1" s="1" dxf="1" numFmtId="4">
    <oc r="M85">
      <v>2685500</v>
    </oc>
    <nc r="M85">
      <v>2885500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57" sId="1" odxf="1" s="1" dxf="1" numFmtId="4">
    <oc r="M86">
      <v>95749595.299999997</v>
    </oc>
    <nc r="M86">
      <v>96070963.129999995</v>
    </nc>
    <ndxf>
      <font>
        <b/>
        <sz val="10"/>
        <color auto="1"/>
        <name val="Times New Roman"/>
        <family val="1"/>
        <charset val="204"/>
        <scheme val="none"/>
      </font>
      <fill>
        <patternFill>
          <bgColor theme="6" tint="0.79998168889431442"/>
        </patternFill>
      </fill>
      <alignment wrapText="1"/>
      <protection hidden="0"/>
    </ndxf>
  </rcc>
  <rcc rId="7358" sId="1" odxf="1" dxf="1">
    <oc r="M87">
      <f>M88</f>
    </oc>
    <nc r="M87">
      <f>M88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59" sId="1" odxf="1" dxf="1" numFmtId="4">
    <oc r="M88">
      <v>16517652.58</v>
    </oc>
    <nc r="M88">
      <v>19761685.77</v>
    </nc>
    <ndxf>
      <font>
        <b/>
        <name val="Times New Roman"/>
        <family val="1"/>
      </font>
      <fill>
        <patternFill>
          <bgColor theme="6" tint="0.79998168889431442"/>
        </patternFill>
      </fill>
    </ndxf>
  </rcc>
  <rcc rId="7360" sId="1" odxf="1" dxf="1">
    <oc r="M89">
      <f>M90</f>
    </oc>
    <nc r="M89">
      <f>M90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61" sId="1" odxf="1" dxf="1" numFmtId="4">
    <oc r="M90">
      <v>44917.58</v>
    </oc>
    <nc r="M90">
      <v>83102.070000000007</v>
    </nc>
    <ndxf>
      <font>
        <b/>
        <name val="Times New Roman"/>
        <family val="1"/>
      </font>
      <fill>
        <patternFill>
          <bgColor theme="6" tint="0.79998168889431442"/>
        </patternFill>
      </fill>
      <border outline="0">
        <right/>
      </border>
    </ndxf>
  </rcc>
  <rcc rId="7362" sId="1" odxf="1" dxf="1">
    <oc r="M91">
      <f>SUM(M92:M93)</f>
    </oc>
    <nc r="M91">
      <f>SUM(M92:M93)</f>
    </nc>
    <odxf>
      <fill>
        <patternFill>
          <bgColor theme="0" tint="-0.14999847407452621"/>
        </patternFill>
      </fill>
      <alignment wrapText="0"/>
      <border outline="0">
        <right style="thin">
          <color indexed="64"/>
        </right>
      </border>
    </odxf>
    <ndxf>
      <fill>
        <patternFill>
          <bgColor theme="6" tint="0.79998168889431442"/>
        </patternFill>
      </fill>
      <alignment wrapText="1"/>
      <border outline="0">
        <right/>
      </border>
    </ndxf>
  </rcc>
  <rcc rId="7363" sId="1" odxf="1" dxf="1" numFmtId="4">
    <oc r="M92">
      <v>361860900</v>
    </oc>
    <nc r="M92">
      <v>361818900</v>
    </nc>
    <ndxf>
      <font>
        <b/>
        <name val="Times New Roman"/>
        <family val="1"/>
      </font>
      <fill>
        <patternFill>
          <bgColor theme="6" tint="0.79998168889431442"/>
        </patternFill>
      </fill>
      <border outline="0">
        <right/>
      </border>
    </ndxf>
  </rcc>
  <rcc rId="7364" sId="1" odxf="1" dxf="1" numFmtId="4">
    <oc r="M93">
      <v>279010.77</v>
    </oc>
    <nc r="M93">
      <v>228847.53</v>
    </nc>
    <ndxf>
      <font>
        <b/>
        <name val="Times New Roman"/>
        <family val="1"/>
      </font>
      <fill>
        <patternFill>
          <bgColor theme="6" tint="0.79998168889431442"/>
        </patternFill>
      </fill>
      <border outline="0">
        <right/>
      </border>
    </ndxf>
  </rcc>
  <rfmt sheetId="1" sqref="M94" start="0" length="0">
    <dxf>
      <font>
        <b/>
        <sz val="10"/>
        <color auto="1"/>
        <name val="Times New Roman"/>
        <family val="1"/>
        <charset val="204"/>
        <scheme val="none"/>
      </font>
      <fill>
        <patternFill patternType="solid">
          <bgColor theme="6" tint="0.7999816888943144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94">
    <dxf>
      <fill>
        <patternFill patternType="none">
          <bgColor auto="1"/>
        </patternFill>
      </fill>
    </dxf>
  </rfmt>
  <rcv guid="{46830BA7-C206-4E06-8339-39E19139BADE}" action="delete"/>
  <rdn rId="0" localSheetId="1" customView="1" name="Z_46830BA7_C206_4E06_8339_39E19139BADE_.wvu.PrintArea" hidden="1" oldHidden="1">
    <formula>'2024'!$A$1:$M$93</formula>
    <oldFormula>'2024'!$A$1:$M$93</oldFormula>
  </rdn>
  <rdn rId="0" localSheetId="1" customView="1" name="Z_46830BA7_C206_4E06_8339_39E19139BADE_.wvu.PrintTitles" hidden="1" oldHidden="1">
    <formula>'2024'!$3:$3</formula>
    <oldFormula>'2024'!$3:$3</oldFormula>
  </rdn>
  <rcv guid="{46830BA7-C206-4E06-8339-39E19139BADE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73" sId="1" odxf="1" dxf="1">
    <nc r="N7">
      <f>SUM(F7:L7)</f>
    </nc>
    <odxf>
      <numFmt numFmtId="0" formatCode="General"/>
    </odxf>
    <ndxf>
      <numFmt numFmtId="4" formatCode="#,##0.00"/>
    </ndxf>
  </rcc>
  <rcc rId="7074" sId="1" odxf="1" dxf="1">
    <nc r="N9">
      <f>SUM(F9:L9)</f>
    </nc>
    <odxf>
      <numFmt numFmtId="0" formatCode="General"/>
    </odxf>
    <ndxf>
      <numFmt numFmtId="4" formatCode="#,##0.00"/>
    </ndxf>
  </rcc>
  <rcc rId="7075" sId="1" odxf="1" dxf="1">
    <nc r="N11">
      <f>SUM(F11:L11)</f>
    </nc>
    <odxf>
      <numFmt numFmtId="0" formatCode="General"/>
    </odxf>
    <ndxf>
      <numFmt numFmtId="4" formatCode="#,##0.00"/>
    </ndxf>
  </rcc>
  <rcc rId="7076" sId="1" odxf="1" dxf="1">
    <nc r="N12">
      <f>SUM(F12:L12)</f>
    </nc>
    <odxf>
      <numFmt numFmtId="0" formatCode="General"/>
    </odxf>
    <ndxf>
      <numFmt numFmtId="4" formatCode="#,##0.00"/>
    </ndxf>
  </rcc>
  <rcc rId="7077" sId="1" odxf="1" dxf="1">
    <nc r="N13">
      <f>SUM(F13:L13)</f>
    </nc>
    <odxf>
      <numFmt numFmtId="0" formatCode="General"/>
    </odxf>
    <ndxf>
      <numFmt numFmtId="4" formatCode="#,##0.00"/>
    </ndxf>
  </rcc>
  <rcc rId="7078" sId="1" odxf="1" dxf="1">
    <nc r="N14">
      <f>SUM(F14:L14)</f>
    </nc>
    <odxf>
      <numFmt numFmtId="0" formatCode="General"/>
    </odxf>
    <ndxf>
      <numFmt numFmtId="4" formatCode="#,##0.00"/>
    </ndxf>
  </rcc>
  <rcc rId="7079" sId="1" odxf="1" dxf="1">
    <nc r="N16">
      <f>SUM(F16:L16)</f>
    </nc>
    <odxf>
      <numFmt numFmtId="0" formatCode="General"/>
    </odxf>
    <ndxf>
      <numFmt numFmtId="4" formatCode="#,##0.00"/>
    </ndxf>
  </rcc>
  <rcc rId="7080" sId="1" odxf="1" dxf="1">
    <nc r="N17">
      <f>SUM(F17:L17)</f>
    </nc>
    <odxf>
      <numFmt numFmtId="0" formatCode="General"/>
    </odxf>
    <ndxf>
      <numFmt numFmtId="4" formatCode="#,##0.00"/>
    </ndxf>
  </rcc>
  <rcc rId="7081" sId="1" odxf="1" dxf="1">
    <nc r="N18">
      <f>SUM(F18:L18)</f>
    </nc>
    <odxf>
      <numFmt numFmtId="0" formatCode="General"/>
    </odxf>
    <ndxf>
      <numFmt numFmtId="4" formatCode="#,##0.00"/>
    </ndxf>
  </rcc>
  <rcc rId="7082" sId="1" odxf="1" dxf="1">
    <nc r="N5">
      <f>SUM(N7:N18)</f>
    </nc>
    <odxf>
      <numFmt numFmtId="0" formatCode="General"/>
    </odxf>
    <ndxf>
      <numFmt numFmtId="4" formatCode="#,##0.00"/>
    </ndxf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5"/>
  <sheetViews>
    <sheetView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J68" sqref="J68"/>
    </sheetView>
  </sheetViews>
  <sheetFormatPr defaultRowHeight="12.75" x14ac:dyDescent="0.2"/>
  <cols>
    <col min="1" max="1" width="6" customWidth="1"/>
    <col min="2" max="2" width="49.42578125" customWidth="1"/>
    <col min="3" max="3" width="10.140625" customWidth="1"/>
    <col min="4" max="4" width="12" customWidth="1"/>
    <col min="5" max="5" width="18.7109375" customWidth="1"/>
    <col min="6" max="6" width="16.140625" customWidth="1"/>
    <col min="7" max="8" width="16.42578125" style="4" customWidth="1"/>
    <col min="9" max="9" width="17.140625" style="13" customWidth="1"/>
    <col min="10" max="10" width="15.85546875" style="13" customWidth="1"/>
    <col min="11" max="12" width="15.85546875" style="14" customWidth="1"/>
    <col min="13" max="13" width="20.7109375" style="4" customWidth="1" collapsed="1"/>
    <col min="14" max="14" width="15.85546875" customWidth="1"/>
  </cols>
  <sheetData>
    <row r="1" spans="1:14" ht="38.25" customHeight="1" x14ac:dyDescent="0.2">
      <c r="A1" s="82" t="s">
        <v>224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4" ht="21.75" customHeight="1" x14ac:dyDescent="0.2">
      <c r="A2" s="1" t="s">
        <v>4</v>
      </c>
      <c r="B2" s="1" t="s">
        <v>4</v>
      </c>
      <c r="C2" s="1" t="s">
        <v>4</v>
      </c>
      <c r="D2" s="1" t="s">
        <v>4</v>
      </c>
      <c r="E2" s="11"/>
      <c r="F2" s="3"/>
      <c r="G2" s="12"/>
      <c r="H2" s="12"/>
      <c r="M2" s="3" t="s">
        <v>84</v>
      </c>
    </row>
    <row r="3" spans="1:14" s="28" customFormat="1" ht="102.6" customHeight="1" x14ac:dyDescent="0.2">
      <c r="A3" s="5" t="s">
        <v>2</v>
      </c>
      <c r="B3" s="5" t="s">
        <v>3</v>
      </c>
      <c r="C3" s="78" t="s">
        <v>124</v>
      </c>
      <c r="D3" s="79"/>
      <c r="E3" s="15" t="s">
        <v>225</v>
      </c>
      <c r="F3" s="15" t="s">
        <v>226</v>
      </c>
      <c r="G3" s="15" t="s">
        <v>227</v>
      </c>
      <c r="H3" s="15" t="s">
        <v>230</v>
      </c>
      <c r="I3" s="15" t="s">
        <v>229</v>
      </c>
      <c r="J3" s="15" t="s">
        <v>228</v>
      </c>
      <c r="K3" s="16" t="s">
        <v>231</v>
      </c>
      <c r="L3" s="16" t="s">
        <v>232</v>
      </c>
      <c r="M3" s="15" t="s">
        <v>233</v>
      </c>
    </row>
    <row r="4" spans="1:14" s="29" customFormat="1" ht="15.75" customHeight="1" x14ac:dyDescent="0.2">
      <c r="A4" s="6" t="s">
        <v>4</v>
      </c>
      <c r="B4" s="24" t="s">
        <v>85</v>
      </c>
      <c r="C4" s="80"/>
      <c r="D4" s="81"/>
      <c r="E4" s="31">
        <f t="shared" ref="E4:K4" si="0">E5+E27</f>
        <v>4866507499.8699999</v>
      </c>
      <c r="F4" s="31">
        <f t="shared" si="0"/>
        <v>75462697.799999997</v>
      </c>
      <c r="G4" s="31">
        <f t="shared" si="0"/>
        <v>201322649.13</v>
      </c>
      <c r="H4" s="31">
        <f t="shared" si="0"/>
        <v>0</v>
      </c>
      <c r="I4" s="31">
        <f t="shared" si="0"/>
        <v>501724395.14999992</v>
      </c>
      <c r="J4" s="31">
        <f t="shared" si="0"/>
        <v>100784290.05000001</v>
      </c>
      <c r="K4" s="31">
        <f t="shared" si="0"/>
        <v>347308125.10000008</v>
      </c>
      <c r="L4" s="31">
        <f>L5+L27</f>
        <v>23597342.900000002</v>
      </c>
      <c r="M4" s="31">
        <f>SUM(E4:L4)</f>
        <v>6116707000</v>
      </c>
    </row>
    <row r="5" spans="1:14" s="29" customFormat="1" ht="24.75" customHeight="1" x14ac:dyDescent="0.2">
      <c r="A5" s="25"/>
      <c r="B5" s="26" t="s">
        <v>86</v>
      </c>
      <c r="C5" s="72" t="s">
        <v>126</v>
      </c>
      <c r="D5" s="73"/>
      <c r="E5" s="31">
        <f t="shared" ref="E5:K5" si="1">E6+E8+E10+E15+E19+E20+E21+E22+E23+E24+E25+E26</f>
        <v>1927212100</v>
      </c>
      <c r="F5" s="31">
        <f t="shared" si="1"/>
        <v>78984656.239999995</v>
      </c>
      <c r="G5" s="31">
        <f t="shared" si="1"/>
        <v>135307077.84</v>
      </c>
      <c r="H5" s="31">
        <f t="shared" si="1"/>
        <v>0</v>
      </c>
      <c r="I5" s="31">
        <f t="shared" si="1"/>
        <v>103065593.71999998</v>
      </c>
      <c r="J5" s="31">
        <f t="shared" si="1"/>
        <v>16836138.98</v>
      </c>
      <c r="K5" s="31">
        <f t="shared" si="1"/>
        <v>387277934.61000007</v>
      </c>
      <c r="L5" s="31">
        <f>L6+L8+L10+L15+L19+L20+L21+L22+L23+L24+L25+L26</f>
        <v>5620566.6000000006</v>
      </c>
      <c r="M5" s="31">
        <f t="shared" ref="M5:M37" si="2">SUM(E5:L5)</f>
        <v>2654304067.9899998</v>
      </c>
      <c r="N5" s="63">
        <f>SUM(N7:N18)</f>
        <v>271153155.45999992</v>
      </c>
    </row>
    <row r="6" spans="1:14" s="29" customFormat="1" ht="26.25" customHeight="1" x14ac:dyDescent="0.2">
      <c r="A6" s="20" t="s">
        <v>5</v>
      </c>
      <c r="B6" s="19" t="s">
        <v>87</v>
      </c>
      <c r="C6" s="70" t="s">
        <v>127</v>
      </c>
      <c r="D6" s="71"/>
      <c r="E6" s="32">
        <f>E7</f>
        <v>1456703300</v>
      </c>
      <c r="F6" s="32">
        <f t="shared" ref="F6:J6" si="3">F7</f>
        <v>78745000</v>
      </c>
      <c r="G6" s="32">
        <f t="shared" si="3"/>
        <v>23050</v>
      </c>
      <c r="H6" s="32">
        <f t="shared" si="3"/>
        <v>0</v>
      </c>
      <c r="I6" s="32">
        <f>I7</f>
        <v>109557950</v>
      </c>
      <c r="J6" s="32">
        <f t="shared" si="3"/>
        <v>0</v>
      </c>
      <c r="K6" s="32">
        <f>K7</f>
        <v>71293910</v>
      </c>
      <c r="L6" s="32">
        <f>L7</f>
        <v>0</v>
      </c>
      <c r="M6" s="31">
        <f t="shared" si="2"/>
        <v>1716323210</v>
      </c>
    </row>
    <row r="7" spans="1:14" s="28" customFormat="1" ht="17.25" customHeight="1" x14ac:dyDescent="0.2">
      <c r="A7" s="2" t="s">
        <v>9</v>
      </c>
      <c r="B7" s="8" t="s">
        <v>88</v>
      </c>
      <c r="C7" s="76" t="s">
        <v>128</v>
      </c>
      <c r="D7" s="77"/>
      <c r="E7" s="33">
        <v>1456703300</v>
      </c>
      <c r="F7" s="33">
        <v>78745000</v>
      </c>
      <c r="G7" s="33">
        <v>23050</v>
      </c>
      <c r="H7" s="33"/>
      <c r="I7" s="33">
        <v>109557950</v>
      </c>
      <c r="J7" s="33"/>
      <c r="K7" s="34">
        <v>71293910</v>
      </c>
      <c r="L7" s="61"/>
      <c r="M7" s="31">
        <f t="shared" si="2"/>
        <v>1716323210</v>
      </c>
      <c r="N7" s="62">
        <f>SUM(F7:L7)</f>
        <v>259619910</v>
      </c>
    </row>
    <row r="8" spans="1:14" s="28" customFormat="1" ht="25.5" customHeight="1" x14ac:dyDescent="0.2">
      <c r="A8" s="20" t="s">
        <v>89</v>
      </c>
      <c r="B8" s="19" t="s">
        <v>90</v>
      </c>
      <c r="C8" s="70" t="s">
        <v>129</v>
      </c>
      <c r="D8" s="71"/>
      <c r="E8" s="32">
        <f>E9</f>
        <v>1231400</v>
      </c>
      <c r="F8" s="32">
        <f t="shared" ref="F8:L8" si="4">F9</f>
        <v>0</v>
      </c>
      <c r="G8" s="32">
        <f t="shared" si="4"/>
        <v>0</v>
      </c>
      <c r="H8" s="32">
        <f t="shared" si="4"/>
        <v>0</v>
      </c>
      <c r="I8" s="32">
        <f t="shared" si="4"/>
        <v>0</v>
      </c>
      <c r="J8" s="32">
        <f t="shared" si="4"/>
        <v>0</v>
      </c>
      <c r="K8" s="32">
        <f t="shared" si="4"/>
        <v>178151.16</v>
      </c>
      <c r="L8" s="32">
        <f t="shared" si="4"/>
        <v>0</v>
      </c>
      <c r="M8" s="31">
        <f t="shared" si="2"/>
        <v>1409551.16</v>
      </c>
    </row>
    <row r="9" spans="1:14" s="28" customFormat="1" ht="32.25" customHeight="1" x14ac:dyDescent="0.2">
      <c r="A9" s="2" t="s">
        <v>27</v>
      </c>
      <c r="B9" s="8" t="s">
        <v>91</v>
      </c>
      <c r="C9" s="76" t="s">
        <v>130</v>
      </c>
      <c r="D9" s="77"/>
      <c r="E9" s="33">
        <v>1231400</v>
      </c>
      <c r="F9" s="33"/>
      <c r="G9" s="33"/>
      <c r="H9" s="33"/>
      <c r="I9" s="33"/>
      <c r="J9" s="33"/>
      <c r="K9" s="34">
        <v>178151.16</v>
      </c>
      <c r="L9" s="61"/>
      <c r="M9" s="31">
        <f t="shared" si="2"/>
        <v>1409551.16</v>
      </c>
      <c r="N9" s="62">
        <f>SUM(F9:L9)</f>
        <v>178151.16</v>
      </c>
    </row>
    <row r="10" spans="1:14" s="28" customFormat="1" ht="22.5" customHeight="1" x14ac:dyDescent="0.2">
      <c r="A10" s="20" t="s">
        <v>92</v>
      </c>
      <c r="B10" s="19" t="s">
        <v>93</v>
      </c>
      <c r="C10" s="70" t="s">
        <v>131</v>
      </c>
      <c r="D10" s="71"/>
      <c r="E10" s="32">
        <f>SUM(E11:E14)</f>
        <v>50150100</v>
      </c>
      <c r="F10" s="32">
        <f t="shared" ref="F10:I10" si="5">F11+F12+F13+F14</f>
        <v>0</v>
      </c>
      <c r="G10" s="32">
        <f t="shared" si="5"/>
        <v>-23050</v>
      </c>
      <c r="H10" s="32">
        <f t="shared" si="5"/>
        <v>0</v>
      </c>
      <c r="I10" s="32">
        <f t="shared" si="5"/>
        <v>6943336</v>
      </c>
      <c r="J10" s="32">
        <f>SUM(J11:J14)</f>
        <v>3392092.65</v>
      </c>
      <c r="K10" s="32">
        <f>SUM(K11:K14)</f>
        <v>381000</v>
      </c>
      <c r="L10" s="32">
        <f>SUM(L11:L14)</f>
        <v>-480400</v>
      </c>
      <c r="M10" s="31">
        <f t="shared" si="2"/>
        <v>60363078.649999999</v>
      </c>
    </row>
    <row r="11" spans="1:14" s="28" customFormat="1" ht="27.75" customHeight="1" x14ac:dyDescent="0.2">
      <c r="A11" s="2" t="s">
        <v>34</v>
      </c>
      <c r="B11" s="8" t="s">
        <v>94</v>
      </c>
      <c r="C11" s="76" t="s">
        <v>132</v>
      </c>
      <c r="D11" s="77"/>
      <c r="E11" s="33">
        <v>47613600</v>
      </c>
      <c r="F11" s="33"/>
      <c r="G11" s="33">
        <v>-25585</v>
      </c>
      <c r="H11" s="33"/>
      <c r="I11" s="33">
        <v>6773400</v>
      </c>
      <c r="J11" s="33">
        <v>3674585</v>
      </c>
      <c r="K11" s="34">
        <v>418000</v>
      </c>
      <c r="L11" s="61">
        <v>-304000</v>
      </c>
      <c r="M11" s="31">
        <f t="shared" si="2"/>
        <v>58150000</v>
      </c>
      <c r="N11" s="62">
        <f>SUM(F11:L11)</f>
        <v>10536400</v>
      </c>
    </row>
    <row r="12" spans="1:14" s="28" customFormat="1" ht="25.5" customHeight="1" x14ac:dyDescent="0.2">
      <c r="A12" s="2" t="s">
        <v>36</v>
      </c>
      <c r="B12" s="8" t="s">
        <v>95</v>
      </c>
      <c r="C12" s="76" t="s">
        <v>133</v>
      </c>
      <c r="D12" s="77"/>
      <c r="E12" s="33">
        <v>0</v>
      </c>
      <c r="F12" s="33"/>
      <c r="G12" s="33">
        <v>2535</v>
      </c>
      <c r="H12" s="33"/>
      <c r="I12" s="33">
        <v>31465</v>
      </c>
      <c r="J12" s="33">
        <v>1478.65</v>
      </c>
      <c r="K12" s="34"/>
      <c r="L12" s="61"/>
      <c r="M12" s="31">
        <f t="shared" si="2"/>
        <v>35478.65</v>
      </c>
      <c r="N12" s="62">
        <f t="shared" ref="N12:N14" si="6">SUM(F12:L12)</f>
        <v>35478.65</v>
      </c>
    </row>
    <row r="13" spans="1:14" s="28" customFormat="1" ht="20.25" customHeight="1" x14ac:dyDescent="0.2">
      <c r="A13" s="2" t="s">
        <v>38</v>
      </c>
      <c r="B13" s="8" t="s">
        <v>96</v>
      </c>
      <c r="C13" s="76" t="s">
        <v>134</v>
      </c>
      <c r="D13" s="77"/>
      <c r="E13" s="33">
        <v>1013500</v>
      </c>
      <c r="F13" s="33"/>
      <c r="G13" s="33"/>
      <c r="H13" s="33"/>
      <c r="I13" s="33"/>
      <c r="J13" s="33">
        <v>-376500</v>
      </c>
      <c r="K13" s="34">
        <v>-37000</v>
      </c>
      <c r="L13" s="61">
        <v>-1700</v>
      </c>
      <c r="M13" s="31">
        <f t="shared" si="2"/>
        <v>598300</v>
      </c>
      <c r="N13" s="62">
        <f t="shared" si="6"/>
        <v>-415200</v>
      </c>
    </row>
    <row r="14" spans="1:14" s="28" customFormat="1" ht="26.25" customHeight="1" x14ac:dyDescent="0.2">
      <c r="A14" s="2" t="s">
        <v>39</v>
      </c>
      <c r="B14" s="8" t="s">
        <v>97</v>
      </c>
      <c r="C14" s="76" t="s">
        <v>217</v>
      </c>
      <c r="D14" s="77"/>
      <c r="E14" s="33">
        <v>1523000</v>
      </c>
      <c r="F14" s="33"/>
      <c r="G14" s="33"/>
      <c r="H14" s="33"/>
      <c r="I14" s="33">
        <v>138471</v>
      </c>
      <c r="J14" s="33">
        <v>92529</v>
      </c>
      <c r="K14" s="34"/>
      <c r="L14" s="61">
        <v>-174700</v>
      </c>
      <c r="M14" s="31">
        <f t="shared" si="2"/>
        <v>1579300</v>
      </c>
      <c r="N14" s="62">
        <f t="shared" si="6"/>
        <v>56300</v>
      </c>
    </row>
    <row r="15" spans="1:14" s="28" customFormat="1" ht="21" customHeight="1" x14ac:dyDescent="0.2">
      <c r="A15" s="20" t="s">
        <v>47</v>
      </c>
      <c r="B15" s="19" t="s">
        <v>98</v>
      </c>
      <c r="C15" s="70" t="s">
        <v>135</v>
      </c>
      <c r="D15" s="71"/>
      <c r="E15" s="32">
        <f>SUM(E16:E18)</f>
        <v>15946800</v>
      </c>
      <c r="F15" s="32">
        <f t="shared" ref="F15:I15" si="7">SUM(F16:F18)</f>
        <v>0</v>
      </c>
      <c r="G15" s="32">
        <f t="shared" si="7"/>
        <v>0</v>
      </c>
      <c r="H15" s="32">
        <f t="shared" si="7"/>
        <v>0</v>
      </c>
      <c r="I15" s="32">
        <f t="shared" si="7"/>
        <v>-1747600</v>
      </c>
      <c r="J15" s="32">
        <f>SUM(J16:J18)</f>
        <v>0</v>
      </c>
      <c r="K15" s="32">
        <f>SUM(K16:K18)</f>
        <v>2437400</v>
      </c>
      <c r="L15" s="32">
        <f>SUM(L16:L18)</f>
        <v>452315.65</v>
      </c>
      <c r="M15" s="31">
        <f t="shared" si="2"/>
        <v>17088915.649999999</v>
      </c>
    </row>
    <row r="16" spans="1:14" s="28" customFormat="1" ht="22.5" customHeight="1" x14ac:dyDescent="0.2">
      <c r="A16" s="2" t="s">
        <v>49</v>
      </c>
      <c r="B16" s="8" t="s">
        <v>99</v>
      </c>
      <c r="C16" s="76" t="s">
        <v>136</v>
      </c>
      <c r="D16" s="77"/>
      <c r="E16" s="33">
        <v>159800</v>
      </c>
      <c r="F16" s="33"/>
      <c r="G16" s="33"/>
      <c r="H16" s="33"/>
      <c r="I16" s="33"/>
      <c r="J16" s="33"/>
      <c r="K16" s="34">
        <v>515200</v>
      </c>
      <c r="L16" s="61">
        <v>25915.65</v>
      </c>
      <c r="M16" s="31">
        <f t="shared" si="2"/>
        <v>700915.65</v>
      </c>
      <c r="N16" s="62">
        <f>SUM(F16:L16)</f>
        <v>541115.65</v>
      </c>
    </row>
    <row r="17" spans="1:14" s="28" customFormat="1" ht="22.5" customHeight="1" x14ac:dyDescent="0.2">
      <c r="A17" s="2" t="s">
        <v>51</v>
      </c>
      <c r="B17" s="8" t="s">
        <v>204</v>
      </c>
      <c r="C17" s="9" t="s">
        <v>202</v>
      </c>
      <c r="D17" s="10" t="s">
        <v>203</v>
      </c>
      <c r="E17" s="33">
        <v>4995600</v>
      </c>
      <c r="F17" s="33"/>
      <c r="G17" s="33"/>
      <c r="H17" s="33"/>
      <c r="I17" s="33">
        <v>603000</v>
      </c>
      <c r="J17" s="33"/>
      <c r="K17" s="34">
        <v>855000</v>
      </c>
      <c r="L17" s="61">
        <v>276400</v>
      </c>
      <c r="M17" s="31">
        <f t="shared" si="2"/>
        <v>6730000</v>
      </c>
      <c r="N17" s="62">
        <f t="shared" ref="N17:N18" si="8">SUM(F17:L17)</f>
        <v>1734400</v>
      </c>
    </row>
    <row r="18" spans="1:14" s="28" customFormat="1" ht="19.5" customHeight="1" x14ac:dyDescent="0.2">
      <c r="A18" s="2" t="s">
        <v>205</v>
      </c>
      <c r="B18" s="8" t="s">
        <v>100</v>
      </c>
      <c r="C18" s="76" t="s">
        <v>137</v>
      </c>
      <c r="D18" s="77"/>
      <c r="E18" s="33">
        <v>10791400</v>
      </c>
      <c r="F18" s="33"/>
      <c r="G18" s="33"/>
      <c r="H18" s="33"/>
      <c r="I18" s="33">
        <v>-2350600</v>
      </c>
      <c r="J18" s="33"/>
      <c r="K18" s="34">
        <v>1067200</v>
      </c>
      <c r="L18" s="61">
        <v>150000</v>
      </c>
      <c r="M18" s="31">
        <f t="shared" si="2"/>
        <v>9658000</v>
      </c>
      <c r="N18" s="62">
        <f t="shared" si="8"/>
        <v>-1133400</v>
      </c>
    </row>
    <row r="19" spans="1:14" s="28" customFormat="1" ht="20.25" customHeight="1" x14ac:dyDescent="0.2">
      <c r="A19" s="20" t="s">
        <v>55</v>
      </c>
      <c r="B19" s="19" t="s">
        <v>101</v>
      </c>
      <c r="C19" s="70" t="s">
        <v>138</v>
      </c>
      <c r="D19" s="71"/>
      <c r="E19" s="32">
        <v>168800</v>
      </c>
      <c r="F19" s="32"/>
      <c r="G19" s="32"/>
      <c r="H19" s="32"/>
      <c r="I19" s="32"/>
      <c r="J19" s="32">
        <v>-68800</v>
      </c>
      <c r="K19" s="32">
        <v>106500</v>
      </c>
      <c r="L19" s="32">
        <v>130500</v>
      </c>
      <c r="M19" s="31">
        <f t="shared" si="2"/>
        <v>337000</v>
      </c>
    </row>
    <row r="20" spans="1:14" s="28" customFormat="1" ht="24" customHeight="1" x14ac:dyDescent="0.2">
      <c r="A20" s="20" t="s">
        <v>58</v>
      </c>
      <c r="B20" s="19" t="s">
        <v>115</v>
      </c>
      <c r="C20" s="70" t="s">
        <v>139</v>
      </c>
      <c r="D20" s="71"/>
      <c r="E20" s="32">
        <v>0</v>
      </c>
      <c r="F20" s="32"/>
      <c r="G20" s="32"/>
      <c r="H20" s="32"/>
      <c r="I20" s="32"/>
      <c r="J20" s="32"/>
      <c r="K20" s="32"/>
      <c r="L20" s="32"/>
      <c r="M20" s="31">
        <f t="shared" si="2"/>
        <v>0</v>
      </c>
    </row>
    <row r="21" spans="1:14" s="28" customFormat="1" ht="41.25" customHeight="1" x14ac:dyDescent="0.2">
      <c r="A21" s="20" t="s">
        <v>63</v>
      </c>
      <c r="B21" s="19" t="s">
        <v>102</v>
      </c>
      <c r="C21" s="70" t="s">
        <v>140</v>
      </c>
      <c r="D21" s="71"/>
      <c r="E21" s="32">
        <v>330343300</v>
      </c>
      <c r="F21" s="32"/>
      <c r="G21" s="32">
        <v>10470271.67</v>
      </c>
      <c r="H21" s="32"/>
      <c r="I21" s="32">
        <v>5662235.5499999998</v>
      </c>
      <c r="J21" s="32">
        <v>11592601.02</v>
      </c>
      <c r="K21" s="32">
        <v>10143512.140000001</v>
      </c>
      <c r="L21" s="32"/>
      <c r="M21" s="31">
        <f t="shared" si="2"/>
        <v>368211920.38</v>
      </c>
    </row>
    <row r="22" spans="1:14" s="28" customFormat="1" ht="22.5" customHeight="1" x14ac:dyDescent="0.2">
      <c r="A22" s="20" t="s">
        <v>67</v>
      </c>
      <c r="B22" s="19" t="s">
        <v>103</v>
      </c>
      <c r="C22" s="70" t="s">
        <v>141</v>
      </c>
      <c r="D22" s="71"/>
      <c r="E22" s="32">
        <v>38453000</v>
      </c>
      <c r="F22" s="32"/>
      <c r="G22" s="32"/>
      <c r="H22" s="32"/>
      <c r="I22" s="32">
        <v>-10728600</v>
      </c>
      <c r="J22" s="32">
        <v>-135700.41</v>
      </c>
      <c r="K22" s="32">
        <v>295065632.54000002</v>
      </c>
      <c r="L22" s="32"/>
      <c r="M22" s="31">
        <f t="shared" si="2"/>
        <v>322654332.13</v>
      </c>
    </row>
    <row r="23" spans="1:14" s="28" customFormat="1" ht="28.5" customHeight="1" x14ac:dyDescent="0.2">
      <c r="A23" s="20" t="s">
        <v>70</v>
      </c>
      <c r="B23" s="19" t="s">
        <v>104</v>
      </c>
      <c r="C23" s="70" t="s">
        <v>142</v>
      </c>
      <c r="D23" s="71"/>
      <c r="E23" s="32">
        <v>13335000</v>
      </c>
      <c r="F23" s="32">
        <v>257656.24</v>
      </c>
      <c r="G23" s="32">
        <v>120832749.73</v>
      </c>
      <c r="H23" s="32"/>
      <c r="I23" s="32">
        <v>-7427276.29</v>
      </c>
      <c r="J23" s="32">
        <v>99673.65</v>
      </c>
      <c r="K23" s="32">
        <v>4619885.99</v>
      </c>
      <c r="L23" s="32"/>
      <c r="M23" s="31">
        <f t="shared" si="2"/>
        <v>131717689.31999999</v>
      </c>
    </row>
    <row r="24" spans="1:14" s="28" customFormat="1" ht="24.75" customHeight="1" x14ac:dyDescent="0.2">
      <c r="A24" s="20" t="s">
        <v>76</v>
      </c>
      <c r="B24" s="19" t="s">
        <v>105</v>
      </c>
      <c r="C24" s="70" t="s">
        <v>143</v>
      </c>
      <c r="D24" s="71"/>
      <c r="E24" s="32">
        <v>1816400</v>
      </c>
      <c r="F24" s="32"/>
      <c r="G24" s="32">
        <v>3276163.02</v>
      </c>
      <c r="H24" s="32"/>
      <c r="I24" s="32">
        <v>472400.48</v>
      </c>
      <c r="J24" s="32">
        <v>305013.31</v>
      </c>
      <c r="K24" s="32">
        <v>509537.62</v>
      </c>
      <c r="L24" s="32"/>
      <c r="M24" s="31">
        <f t="shared" si="2"/>
        <v>6379514.4299999997</v>
      </c>
    </row>
    <row r="25" spans="1:14" s="28" customFormat="1" ht="20.25" customHeight="1" x14ac:dyDescent="0.2">
      <c r="A25" s="20" t="s">
        <v>79</v>
      </c>
      <c r="B25" s="19" t="s">
        <v>106</v>
      </c>
      <c r="C25" s="70" t="s">
        <v>144</v>
      </c>
      <c r="D25" s="71"/>
      <c r="E25" s="32">
        <v>19064000</v>
      </c>
      <c r="F25" s="32"/>
      <c r="G25" s="32">
        <v>277984.48</v>
      </c>
      <c r="H25" s="32"/>
      <c r="I25" s="32">
        <v>298624.65999999997</v>
      </c>
      <c r="J25" s="32">
        <v>1668174.05</v>
      </c>
      <c r="K25" s="32">
        <v>2542405.16</v>
      </c>
      <c r="L25" s="32">
        <v>5518150.9500000002</v>
      </c>
      <c r="M25" s="31">
        <f t="shared" si="2"/>
        <v>29369339.300000001</v>
      </c>
    </row>
    <row r="26" spans="1:14" s="28" customFormat="1" ht="23.25" customHeight="1" x14ac:dyDescent="0.2">
      <c r="A26" s="20" t="s">
        <v>82</v>
      </c>
      <c r="B26" s="19" t="s">
        <v>107</v>
      </c>
      <c r="C26" s="70" t="s">
        <v>145</v>
      </c>
      <c r="D26" s="71"/>
      <c r="E26" s="32">
        <v>0</v>
      </c>
      <c r="F26" s="32">
        <v>-18000</v>
      </c>
      <c r="G26" s="32">
        <v>449908.94</v>
      </c>
      <c r="H26" s="32"/>
      <c r="I26" s="32">
        <v>34523.32</v>
      </c>
      <c r="J26" s="32">
        <v>-16915.29</v>
      </c>
      <c r="K26" s="32"/>
      <c r="L26" s="32"/>
      <c r="M26" s="31">
        <f t="shared" si="2"/>
        <v>449516.97000000003</v>
      </c>
    </row>
    <row r="27" spans="1:14" s="30" customFormat="1" ht="21.75" customHeight="1" x14ac:dyDescent="0.2">
      <c r="A27" s="25"/>
      <c r="B27" s="27" t="s">
        <v>108</v>
      </c>
      <c r="C27" s="72" t="s">
        <v>146</v>
      </c>
      <c r="D27" s="73"/>
      <c r="E27" s="35">
        <f>E28+E33+E34+E36+E37+E35</f>
        <v>2939295399.8699999</v>
      </c>
      <c r="F27" s="35">
        <f t="shared" ref="F27:L27" si="9">F28+F33+F34+F36+F37+F35</f>
        <v>-3521958.4400000004</v>
      </c>
      <c r="G27" s="35">
        <f t="shared" si="9"/>
        <v>66015571.290000007</v>
      </c>
      <c r="H27" s="35">
        <f t="shared" si="9"/>
        <v>0</v>
      </c>
      <c r="I27" s="35">
        <f t="shared" si="9"/>
        <v>398658801.42999995</v>
      </c>
      <c r="J27" s="35">
        <f t="shared" si="9"/>
        <v>83948151.070000008</v>
      </c>
      <c r="K27" s="35">
        <f t="shared" si="9"/>
        <v>-39969809.509999998</v>
      </c>
      <c r="L27" s="35">
        <f t="shared" si="9"/>
        <v>17976776.300000001</v>
      </c>
      <c r="M27" s="31">
        <f t="shared" si="2"/>
        <v>3462402932.0099998</v>
      </c>
    </row>
    <row r="28" spans="1:14" s="28" customFormat="1" ht="23.25" customHeight="1" x14ac:dyDescent="0.2">
      <c r="A28" s="7" t="s">
        <v>114</v>
      </c>
      <c r="B28" s="19" t="s">
        <v>109</v>
      </c>
      <c r="C28" s="70" t="s">
        <v>147</v>
      </c>
      <c r="D28" s="71"/>
      <c r="E28" s="32">
        <f>E29+E30+E31+E32</f>
        <v>2939295399.8699999</v>
      </c>
      <c r="F28" s="32">
        <f t="shared" ref="F28:L28" si="10">F29+F30+F31+F32</f>
        <v>700000</v>
      </c>
      <c r="G28" s="32">
        <f t="shared" si="10"/>
        <v>112191114.92</v>
      </c>
      <c r="H28" s="32"/>
      <c r="I28" s="32">
        <f t="shared" si="10"/>
        <v>212690734.75999999</v>
      </c>
      <c r="J28" s="32">
        <f t="shared" si="10"/>
        <v>83948472.670000002</v>
      </c>
      <c r="K28" s="32">
        <f t="shared" si="10"/>
        <v>-40406209.509999998</v>
      </c>
      <c r="L28" s="32">
        <f t="shared" si="10"/>
        <v>17651776.300000001</v>
      </c>
      <c r="M28" s="31">
        <f t="shared" si="2"/>
        <v>3326071289.0100002</v>
      </c>
    </row>
    <row r="29" spans="1:14" s="28" customFormat="1" ht="28.5" customHeight="1" x14ac:dyDescent="0.2">
      <c r="A29" s="18" t="s">
        <v>117</v>
      </c>
      <c r="B29" s="23" t="s">
        <v>110</v>
      </c>
      <c r="C29" s="76" t="s">
        <v>213</v>
      </c>
      <c r="D29" s="77"/>
      <c r="E29" s="36">
        <v>153918700</v>
      </c>
      <c r="F29" s="36"/>
      <c r="G29" s="36"/>
      <c r="H29" s="36"/>
      <c r="I29" s="36">
        <v>31350900</v>
      </c>
      <c r="J29" s="36">
        <v>24411700</v>
      </c>
      <c r="K29" s="17"/>
      <c r="L29" s="17"/>
      <c r="M29" s="31">
        <f t="shared" si="2"/>
        <v>209681300</v>
      </c>
    </row>
    <row r="30" spans="1:14" s="30" customFormat="1" ht="30" customHeight="1" x14ac:dyDescent="0.2">
      <c r="A30" s="2" t="s">
        <v>118</v>
      </c>
      <c r="B30" s="23" t="s">
        <v>111</v>
      </c>
      <c r="C30" s="76" t="s">
        <v>214</v>
      </c>
      <c r="D30" s="77"/>
      <c r="E30" s="33">
        <v>773495700</v>
      </c>
      <c r="F30" s="37"/>
      <c r="G30" s="33">
        <v>80835521.200000003</v>
      </c>
      <c r="H30" s="33"/>
      <c r="I30" s="33">
        <v>42182083.57</v>
      </c>
      <c r="J30" s="33">
        <v>-32718200</v>
      </c>
      <c r="K30" s="34">
        <v>-44769000</v>
      </c>
      <c r="L30" s="61">
        <v>784400</v>
      </c>
      <c r="M30" s="31">
        <f t="shared" si="2"/>
        <v>819810504.7700001</v>
      </c>
    </row>
    <row r="31" spans="1:14" s="30" customFormat="1" ht="33" customHeight="1" x14ac:dyDescent="0.2">
      <c r="A31" s="2" t="s">
        <v>119</v>
      </c>
      <c r="B31" s="8" t="s">
        <v>112</v>
      </c>
      <c r="C31" s="76" t="s">
        <v>215</v>
      </c>
      <c r="D31" s="77"/>
      <c r="E31" s="33">
        <v>1955222900</v>
      </c>
      <c r="F31" s="33"/>
      <c r="G31" s="33"/>
      <c r="H31" s="33"/>
      <c r="I31" s="33">
        <v>106408600</v>
      </c>
      <c r="J31" s="33">
        <v>16109900</v>
      </c>
      <c r="K31" s="34">
        <v>-9431800</v>
      </c>
      <c r="L31" s="61"/>
      <c r="M31" s="31">
        <f t="shared" si="2"/>
        <v>2068309600</v>
      </c>
    </row>
    <row r="32" spans="1:14" s="30" customFormat="1" ht="28.5" customHeight="1" x14ac:dyDescent="0.2">
      <c r="A32" s="2" t="s">
        <v>120</v>
      </c>
      <c r="B32" s="8" t="s">
        <v>113</v>
      </c>
      <c r="C32" s="76" t="s">
        <v>216</v>
      </c>
      <c r="D32" s="77"/>
      <c r="E32" s="33">
        <v>56658099.869999997</v>
      </c>
      <c r="F32" s="33">
        <v>700000</v>
      </c>
      <c r="G32" s="33">
        <v>31355593.719999999</v>
      </c>
      <c r="H32" s="33"/>
      <c r="I32" s="33">
        <v>32749151.190000001</v>
      </c>
      <c r="J32" s="33">
        <v>76145072.670000002</v>
      </c>
      <c r="K32" s="34">
        <v>13794590.49</v>
      </c>
      <c r="L32" s="61">
        <v>16867376.300000001</v>
      </c>
      <c r="M32" s="31">
        <f t="shared" si="2"/>
        <v>228269884.24000001</v>
      </c>
    </row>
    <row r="33" spans="1:13" s="30" customFormat="1" ht="24" customHeight="1" x14ac:dyDescent="0.2">
      <c r="A33" s="7" t="s">
        <v>121</v>
      </c>
      <c r="B33" s="21" t="s">
        <v>201</v>
      </c>
      <c r="C33" s="74" t="s">
        <v>220</v>
      </c>
      <c r="D33" s="75" t="s">
        <v>199</v>
      </c>
      <c r="E33" s="38">
        <v>0</v>
      </c>
      <c r="F33" s="38"/>
      <c r="G33" s="38"/>
      <c r="H33" s="38"/>
      <c r="I33" s="38"/>
      <c r="J33" s="38"/>
      <c r="K33" s="38">
        <v>423400</v>
      </c>
      <c r="L33" s="39"/>
      <c r="M33" s="31">
        <f>SUM(E33:L33)</f>
        <v>423400</v>
      </c>
    </row>
    <row r="34" spans="1:13" s="28" customFormat="1" ht="24" customHeight="1" x14ac:dyDescent="0.2">
      <c r="A34" s="20" t="s">
        <v>122</v>
      </c>
      <c r="B34" s="21" t="s">
        <v>200</v>
      </c>
      <c r="C34" s="43" t="s">
        <v>219</v>
      </c>
      <c r="D34" s="44"/>
      <c r="E34" s="38">
        <v>0</v>
      </c>
      <c r="F34" s="39">
        <v>-2079045.53</v>
      </c>
      <c r="G34" s="39">
        <v>65185000</v>
      </c>
      <c r="H34" s="39"/>
      <c r="I34" s="38">
        <v>178932616.66999999</v>
      </c>
      <c r="J34" s="39">
        <v>-321.60000000000002</v>
      </c>
      <c r="K34" s="39"/>
      <c r="L34" s="39">
        <v>325000</v>
      </c>
      <c r="M34" s="31">
        <f t="shared" si="2"/>
        <v>242363249.53999999</v>
      </c>
    </row>
    <row r="35" spans="1:13" s="28" customFormat="1" ht="26.25" customHeight="1" x14ac:dyDescent="0.2">
      <c r="A35" s="20" t="s">
        <v>221</v>
      </c>
      <c r="B35" s="41" t="s">
        <v>222</v>
      </c>
      <c r="C35" s="43" t="s">
        <v>223</v>
      </c>
      <c r="D35" s="44"/>
      <c r="E35" s="42"/>
      <c r="F35" s="39"/>
      <c r="G35" s="39"/>
      <c r="H35" s="39"/>
      <c r="I35" s="38"/>
      <c r="J35" s="39"/>
      <c r="K35" s="39"/>
      <c r="L35" s="39"/>
      <c r="M35" s="31">
        <f t="shared" si="2"/>
        <v>0</v>
      </c>
    </row>
    <row r="36" spans="1:13" s="28" customFormat="1" ht="37.5" customHeight="1" x14ac:dyDescent="0.2">
      <c r="A36" s="20" t="s">
        <v>206</v>
      </c>
      <c r="B36" s="21" t="s">
        <v>123</v>
      </c>
      <c r="C36" s="22" t="s">
        <v>218</v>
      </c>
      <c r="D36" s="45"/>
      <c r="E36" s="40">
        <v>0</v>
      </c>
      <c r="F36" s="40"/>
      <c r="G36" s="40">
        <v>308600.67</v>
      </c>
      <c r="H36" s="40"/>
      <c r="I36" s="40"/>
      <c r="J36" s="40"/>
      <c r="K36" s="40">
        <v>13000</v>
      </c>
      <c r="L36" s="32"/>
      <c r="M36" s="31">
        <f t="shared" si="2"/>
        <v>321600.67</v>
      </c>
    </row>
    <row r="37" spans="1:13" s="30" customFormat="1" ht="38.25" x14ac:dyDescent="0.2">
      <c r="A37" s="20" t="s">
        <v>207</v>
      </c>
      <c r="B37" s="19" t="s">
        <v>125</v>
      </c>
      <c r="C37" s="74" t="s">
        <v>148</v>
      </c>
      <c r="D37" s="75"/>
      <c r="E37" s="39">
        <v>0</v>
      </c>
      <c r="F37" s="39">
        <v>-2142912.91</v>
      </c>
      <c r="G37" s="40">
        <v>-111669144.3</v>
      </c>
      <c r="H37" s="38"/>
      <c r="I37" s="38">
        <v>7035450</v>
      </c>
      <c r="J37" s="38"/>
      <c r="K37" s="38"/>
      <c r="L37" s="39"/>
      <c r="M37" s="31">
        <f t="shared" si="2"/>
        <v>-106776607.20999999</v>
      </c>
    </row>
    <row r="38" spans="1:13" s="28" customFormat="1" ht="17.45" customHeight="1" x14ac:dyDescent="0.2">
      <c r="A38" s="6" t="s">
        <v>4</v>
      </c>
      <c r="B38" s="47" t="s">
        <v>149</v>
      </c>
      <c r="C38" s="48" t="s">
        <v>0</v>
      </c>
      <c r="D38" s="48" t="s">
        <v>1</v>
      </c>
      <c r="E38" s="67">
        <f>SUM(E39+E47+E49+E53+E60+E65+E67+E73+E76+E78+E83+E87+E89+E91)</f>
        <v>4981195543.6099997</v>
      </c>
      <c r="F38" s="67">
        <f>SUM(F39+F47+F49+F53+F60+F65+F67+F73+F76+F78+F83+F87+F89+F91)</f>
        <v>748342418.17000008</v>
      </c>
      <c r="G38" s="67">
        <f>SUM(G39+G47+G49+G53+G60+G65+G67+G73+G76+G78+G83+G87+G89+G91)</f>
        <v>202671913.44999999</v>
      </c>
      <c r="H38" s="57"/>
      <c r="I38" s="67">
        <f>SUM(I39+I47+I49+I53+I60+I65+I67+I73+I76+I78+I83+I87+I89+I91)</f>
        <v>598863068.42000008</v>
      </c>
      <c r="J38" s="67">
        <f>SUM(J39+J47+J49+J53+J60+J65+J67+J73+J76+J78+J83+J87+J89+J91)</f>
        <v>115890068.16999999</v>
      </c>
      <c r="K38" s="67">
        <f>SUM(K39+K47+K49+K53+K60+K65+K67+K73+K76+K78+K83+K87+K89+K91)</f>
        <v>237963250.41999996</v>
      </c>
      <c r="L38" s="67">
        <f>SUM(L39+L47+L49+L53+L60+L65+L67+L73+L76+L78+L83+L87+L89+L91)</f>
        <v>17651776.300000001</v>
      </c>
      <c r="M38" s="67">
        <f>SUM(M39+M47+M49+M53+M60+M65+M67+M73+M76+M78+M83+M87+M89+M91)</f>
        <v>6901475400.9500008</v>
      </c>
    </row>
    <row r="39" spans="1:13" s="28" customFormat="1" ht="15.75" customHeight="1" x14ac:dyDescent="0.2">
      <c r="A39" s="49" t="s">
        <v>5</v>
      </c>
      <c r="B39" s="50" t="s">
        <v>6</v>
      </c>
      <c r="C39" s="51" t="s">
        <v>7</v>
      </c>
      <c r="D39" s="51" t="s">
        <v>8</v>
      </c>
      <c r="E39" s="64">
        <f>SUM(E40:E46)</f>
        <v>436547902.62</v>
      </c>
      <c r="F39" s="64">
        <f>SUM(F40:F46)</f>
        <v>28911564.25</v>
      </c>
      <c r="G39" s="64">
        <f>SUM(G40:G46)</f>
        <v>13153009.15</v>
      </c>
      <c r="H39" s="58"/>
      <c r="I39" s="64">
        <f>SUM(I40:I46)</f>
        <v>11003714.440000001</v>
      </c>
      <c r="J39" s="64">
        <f>SUM(J40:J46)</f>
        <v>-853523.32000000007</v>
      </c>
      <c r="K39" s="64">
        <f>SUM(K40:K46)</f>
        <v>-1196429.6399999999</v>
      </c>
      <c r="L39" s="64">
        <f>SUM(L40:L46)</f>
        <v>1168045.58</v>
      </c>
      <c r="M39" s="64">
        <f>SUM(M40:M46)</f>
        <v>488734283.07999998</v>
      </c>
    </row>
    <row r="40" spans="1:13" s="28" customFormat="1" ht="43.5" customHeight="1" x14ac:dyDescent="0.2">
      <c r="A40" s="52" t="s">
        <v>168</v>
      </c>
      <c r="B40" s="53" t="s">
        <v>10</v>
      </c>
      <c r="C40" s="54" t="s">
        <v>7</v>
      </c>
      <c r="D40" s="54" t="s">
        <v>11</v>
      </c>
      <c r="E40" s="65">
        <v>8338438.8600000003</v>
      </c>
      <c r="F40" s="65">
        <v>0</v>
      </c>
      <c r="G40" s="65">
        <v>0</v>
      </c>
      <c r="H40" s="59"/>
      <c r="I40" s="65">
        <v>300857.28000000003</v>
      </c>
      <c r="J40" s="65">
        <v>-3850</v>
      </c>
      <c r="K40" s="65">
        <v>0</v>
      </c>
      <c r="L40" s="65">
        <v>0</v>
      </c>
      <c r="M40" s="31">
        <v>8639296.1400000006</v>
      </c>
    </row>
    <row r="41" spans="1:13" s="28" customFormat="1" ht="45.75" customHeight="1" x14ac:dyDescent="0.2">
      <c r="A41" s="52" t="s">
        <v>169</v>
      </c>
      <c r="B41" s="53" t="s">
        <v>12</v>
      </c>
      <c r="C41" s="54" t="s">
        <v>7</v>
      </c>
      <c r="D41" s="54" t="s">
        <v>13</v>
      </c>
      <c r="E41" s="65">
        <v>19177000</v>
      </c>
      <c r="F41" s="65">
        <v>0</v>
      </c>
      <c r="G41" s="65">
        <v>0</v>
      </c>
      <c r="H41" s="59"/>
      <c r="I41" s="65">
        <v>98274</v>
      </c>
      <c r="J41" s="65">
        <v>0</v>
      </c>
      <c r="K41" s="65">
        <v>0</v>
      </c>
      <c r="L41" s="65">
        <v>0</v>
      </c>
      <c r="M41" s="31">
        <v>19275274</v>
      </c>
    </row>
    <row r="42" spans="1:13" s="28" customFormat="1" ht="54.75" customHeight="1" x14ac:dyDescent="0.2">
      <c r="A42" s="52" t="s">
        <v>170</v>
      </c>
      <c r="B42" s="53" t="s">
        <v>14</v>
      </c>
      <c r="C42" s="54" t="s">
        <v>7</v>
      </c>
      <c r="D42" s="54" t="s">
        <v>15</v>
      </c>
      <c r="E42" s="65">
        <v>153342683.46000001</v>
      </c>
      <c r="F42" s="65">
        <v>278200</v>
      </c>
      <c r="G42" s="65">
        <v>937596.25</v>
      </c>
      <c r="H42" s="59"/>
      <c r="I42" s="65">
        <v>4994951.5999999996</v>
      </c>
      <c r="J42" s="65">
        <v>0</v>
      </c>
      <c r="K42" s="65">
        <v>0</v>
      </c>
      <c r="L42" s="65">
        <v>0</v>
      </c>
      <c r="M42" s="31">
        <v>159549581.31</v>
      </c>
    </row>
    <row r="43" spans="1:13" s="28" customFormat="1" ht="16.5" customHeight="1" x14ac:dyDescent="0.2">
      <c r="A43" s="52" t="s">
        <v>171</v>
      </c>
      <c r="B43" s="53" t="s">
        <v>16</v>
      </c>
      <c r="C43" s="54" t="s">
        <v>7</v>
      </c>
      <c r="D43" s="54" t="s">
        <v>17</v>
      </c>
      <c r="E43" s="65">
        <v>1700</v>
      </c>
      <c r="F43" s="65">
        <v>0</v>
      </c>
      <c r="G43" s="65">
        <v>0</v>
      </c>
      <c r="H43" s="59"/>
      <c r="I43" s="65">
        <v>0</v>
      </c>
      <c r="J43" s="65">
        <v>0</v>
      </c>
      <c r="K43" s="65">
        <v>0</v>
      </c>
      <c r="L43" s="65">
        <v>0</v>
      </c>
      <c r="M43" s="31">
        <v>1700</v>
      </c>
    </row>
    <row r="44" spans="1:13" s="28" customFormat="1" ht="42.75" customHeight="1" x14ac:dyDescent="0.2">
      <c r="A44" s="52" t="s">
        <v>172</v>
      </c>
      <c r="B44" s="53" t="s">
        <v>18</v>
      </c>
      <c r="C44" s="54" t="s">
        <v>7</v>
      </c>
      <c r="D44" s="54" t="s">
        <v>19</v>
      </c>
      <c r="E44" s="65">
        <v>62584134.299999997</v>
      </c>
      <c r="F44" s="65">
        <v>0</v>
      </c>
      <c r="G44" s="65">
        <v>2862349.2</v>
      </c>
      <c r="H44" s="59"/>
      <c r="I44" s="65">
        <v>3202486.02</v>
      </c>
      <c r="J44" s="65">
        <v>0</v>
      </c>
      <c r="K44" s="65">
        <v>0</v>
      </c>
      <c r="L44" s="65">
        <v>0</v>
      </c>
      <c r="M44" s="31">
        <v>68648969.519999996</v>
      </c>
    </row>
    <row r="45" spans="1:13" s="28" customFormat="1" ht="16.5" customHeight="1" x14ac:dyDescent="0.2">
      <c r="A45" s="52" t="s">
        <v>210</v>
      </c>
      <c r="B45" s="53" t="s">
        <v>21</v>
      </c>
      <c r="C45" s="54" t="s">
        <v>7</v>
      </c>
      <c r="D45" s="54" t="s">
        <v>22</v>
      </c>
      <c r="E45" s="65">
        <v>15000000</v>
      </c>
      <c r="F45" s="65">
        <v>0</v>
      </c>
      <c r="G45" s="65">
        <v>-1422991.52</v>
      </c>
      <c r="H45" s="59"/>
      <c r="I45" s="65">
        <v>-1170000</v>
      </c>
      <c r="J45" s="65">
        <v>-685957.06</v>
      </c>
      <c r="K45" s="65">
        <v>-1198258.75</v>
      </c>
      <c r="L45" s="65">
        <v>988045.58</v>
      </c>
      <c r="M45" s="31">
        <v>11510838.25</v>
      </c>
    </row>
    <row r="46" spans="1:13" s="28" customFormat="1" ht="16.5" customHeight="1" x14ac:dyDescent="0.2">
      <c r="A46" s="52" t="s">
        <v>173</v>
      </c>
      <c r="B46" s="53" t="s">
        <v>23</v>
      </c>
      <c r="C46" s="54" t="s">
        <v>7</v>
      </c>
      <c r="D46" s="54" t="s">
        <v>24</v>
      </c>
      <c r="E46" s="65">
        <v>178103946</v>
      </c>
      <c r="F46" s="65">
        <v>28633364.25</v>
      </c>
      <c r="G46" s="65">
        <v>10776055.220000001</v>
      </c>
      <c r="H46" s="59"/>
      <c r="I46" s="65">
        <v>3577145.54</v>
      </c>
      <c r="J46" s="65">
        <v>-163716.26</v>
      </c>
      <c r="K46" s="65">
        <v>1829.11</v>
      </c>
      <c r="L46" s="65">
        <v>180000</v>
      </c>
      <c r="M46" s="31">
        <v>221108623.86000001</v>
      </c>
    </row>
    <row r="47" spans="1:13" s="28" customFormat="1" ht="16.5" customHeight="1" x14ac:dyDescent="0.2">
      <c r="A47" s="49" t="s">
        <v>25</v>
      </c>
      <c r="B47" s="50" t="s">
        <v>156</v>
      </c>
      <c r="C47" s="51" t="s">
        <v>11</v>
      </c>
      <c r="D47" s="51" t="s">
        <v>8</v>
      </c>
      <c r="E47" s="64">
        <f>SUM(E48)</f>
        <v>4903000</v>
      </c>
      <c r="F47" s="64">
        <f t="shared" ref="F47:M47" si="11">SUM(F48)</f>
        <v>0</v>
      </c>
      <c r="G47" s="64">
        <f t="shared" si="11"/>
        <v>0</v>
      </c>
      <c r="H47" s="58"/>
      <c r="I47" s="64">
        <f t="shared" si="11"/>
        <v>0</v>
      </c>
      <c r="J47" s="64">
        <f t="shared" si="11"/>
        <v>5200</v>
      </c>
      <c r="K47" s="64">
        <f t="shared" si="11"/>
        <v>0</v>
      </c>
      <c r="L47" s="64">
        <f t="shared" si="11"/>
        <v>0</v>
      </c>
      <c r="M47" s="31">
        <f t="shared" si="11"/>
        <v>4908200</v>
      </c>
    </row>
    <row r="48" spans="1:13" s="28" customFormat="1" ht="16.5" customHeight="1" x14ac:dyDescent="0.2">
      <c r="A48" s="52" t="s">
        <v>158</v>
      </c>
      <c r="B48" s="53" t="s">
        <v>157</v>
      </c>
      <c r="C48" s="54" t="s">
        <v>11</v>
      </c>
      <c r="D48" s="54" t="s">
        <v>13</v>
      </c>
      <c r="E48" s="65">
        <v>4903000</v>
      </c>
      <c r="F48" s="65">
        <v>0</v>
      </c>
      <c r="G48" s="65">
        <v>0</v>
      </c>
      <c r="H48" s="59"/>
      <c r="I48" s="65">
        <v>0</v>
      </c>
      <c r="J48" s="65">
        <v>5200</v>
      </c>
      <c r="K48" s="65">
        <v>0</v>
      </c>
      <c r="L48" s="65"/>
      <c r="M48" s="31">
        <v>4908200</v>
      </c>
    </row>
    <row r="49" spans="1:13" s="28" customFormat="1" ht="24.6" customHeight="1" x14ac:dyDescent="0.2">
      <c r="A49" s="49" t="s">
        <v>32</v>
      </c>
      <c r="B49" s="50" t="s">
        <v>26</v>
      </c>
      <c r="C49" s="51" t="s">
        <v>13</v>
      </c>
      <c r="D49" s="51" t="s">
        <v>8</v>
      </c>
      <c r="E49" s="64">
        <f t="shared" ref="E49:M49" si="12">SUM(E50:E52)</f>
        <v>56683618.619999997</v>
      </c>
      <c r="F49" s="64">
        <f t="shared" si="12"/>
        <v>348.6</v>
      </c>
      <c r="G49" s="64">
        <f t="shared" si="12"/>
        <v>0</v>
      </c>
      <c r="H49" s="58"/>
      <c r="I49" s="64">
        <f t="shared" si="12"/>
        <v>2521451.7599999998</v>
      </c>
      <c r="J49" s="64">
        <f t="shared" si="12"/>
        <v>436553.44</v>
      </c>
      <c r="K49" s="64">
        <f t="shared" si="12"/>
        <v>0</v>
      </c>
      <c r="L49" s="64">
        <f t="shared" si="12"/>
        <v>-1088761.58</v>
      </c>
      <c r="M49" s="31">
        <f t="shared" si="12"/>
        <v>58553210.840000004</v>
      </c>
    </row>
    <row r="50" spans="1:13" s="28" customFormat="1" ht="16.5" customHeight="1" x14ac:dyDescent="0.2">
      <c r="A50" s="52" t="s">
        <v>159</v>
      </c>
      <c r="B50" s="53" t="s">
        <v>28</v>
      </c>
      <c r="C50" s="54" t="s">
        <v>13</v>
      </c>
      <c r="D50" s="54" t="s">
        <v>15</v>
      </c>
      <c r="E50" s="65">
        <v>4869200</v>
      </c>
      <c r="F50" s="65">
        <v>0</v>
      </c>
      <c r="G50" s="65">
        <v>0</v>
      </c>
      <c r="H50" s="59"/>
      <c r="I50" s="65">
        <v>36040</v>
      </c>
      <c r="J50" s="65">
        <v>0</v>
      </c>
      <c r="K50" s="65">
        <v>0</v>
      </c>
      <c r="L50" s="65"/>
      <c r="M50" s="31">
        <v>4905240</v>
      </c>
    </row>
    <row r="51" spans="1:13" s="28" customFormat="1" ht="40.5" customHeight="1" x14ac:dyDescent="0.2">
      <c r="A51" s="52" t="s">
        <v>160</v>
      </c>
      <c r="B51" s="53" t="s">
        <v>30</v>
      </c>
      <c r="C51" s="54" t="s">
        <v>13</v>
      </c>
      <c r="D51" s="54" t="s">
        <v>44</v>
      </c>
      <c r="E51" s="65">
        <v>51631118.619999997</v>
      </c>
      <c r="F51" s="65">
        <v>348.6</v>
      </c>
      <c r="G51" s="65">
        <v>0</v>
      </c>
      <c r="H51" s="59"/>
      <c r="I51" s="65">
        <v>2485411.7599999998</v>
      </c>
      <c r="J51" s="65">
        <v>436553.44</v>
      </c>
      <c r="K51" s="65">
        <v>0</v>
      </c>
      <c r="L51" s="65">
        <v>-1088761.58</v>
      </c>
      <c r="M51" s="31">
        <v>53464670.840000004</v>
      </c>
    </row>
    <row r="52" spans="1:13" s="28" customFormat="1" ht="27.75" customHeight="1" x14ac:dyDescent="0.2">
      <c r="A52" s="52" t="s">
        <v>160</v>
      </c>
      <c r="B52" s="53" t="s">
        <v>30</v>
      </c>
      <c r="C52" s="54" t="s">
        <v>13</v>
      </c>
      <c r="D52" s="54" t="s">
        <v>31</v>
      </c>
      <c r="E52" s="65">
        <v>183300</v>
      </c>
      <c r="F52" s="65">
        <v>0</v>
      </c>
      <c r="G52" s="65">
        <v>0</v>
      </c>
      <c r="H52" s="59"/>
      <c r="I52" s="65">
        <v>0</v>
      </c>
      <c r="J52" s="65">
        <v>0</v>
      </c>
      <c r="K52" s="65">
        <v>0</v>
      </c>
      <c r="L52" s="65"/>
      <c r="M52" s="31">
        <v>183300</v>
      </c>
    </row>
    <row r="53" spans="1:13" s="28" customFormat="1" ht="27.75" customHeight="1" x14ac:dyDescent="0.2">
      <c r="A53" s="49" t="s">
        <v>161</v>
      </c>
      <c r="B53" s="50" t="s">
        <v>33</v>
      </c>
      <c r="C53" s="51" t="s">
        <v>15</v>
      </c>
      <c r="D53" s="51" t="s">
        <v>8</v>
      </c>
      <c r="E53" s="64">
        <f>SUM(E54:E59)</f>
        <v>448445297.25</v>
      </c>
      <c r="F53" s="64">
        <f t="shared" ref="F53:L53" si="13">SUM(F54:F59)</f>
        <v>112397889.04000001</v>
      </c>
      <c r="G53" s="64">
        <f>SUM(G54:G59)</f>
        <v>31271236.420000002</v>
      </c>
      <c r="H53" s="58"/>
      <c r="I53" s="64">
        <f t="shared" si="13"/>
        <v>112792943.13000001</v>
      </c>
      <c r="J53" s="64">
        <f t="shared" ref="J53" si="14">SUM(J54:J59)</f>
        <v>51941543.969999999</v>
      </c>
      <c r="K53" s="64">
        <f t="shared" si="13"/>
        <v>-53748351.030000001</v>
      </c>
      <c r="L53" s="64">
        <f t="shared" si="13"/>
        <v>505392.54</v>
      </c>
      <c r="M53" s="31">
        <f t="shared" ref="M53" si="15">SUM(M54:M59)</f>
        <v>703719670.56999993</v>
      </c>
    </row>
    <row r="54" spans="1:13" s="28" customFormat="1" ht="19.5" customHeight="1" x14ac:dyDescent="0.2">
      <c r="A54" s="52" t="s">
        <v>162</v>
      </c>
      <c r="B54" s="53" t="s">
        <v>35</v>
      </c>
      <c r="C54" s="54" t="s">
        <v>15</v>
      </c>
      <c r="D54" s="54" t="s">
        <v>7</v>
      </c>
      <c r="E54" s="65">
        <v>25338200</v>
      </c>
      <c r="F54" s="65">
        <v>7500000</v>
      </c>
      <c r="G54" s="65">
        <v>2000000</v>
      </c>
      <c r="H54" s="59"/>
      <c r="I54" s="65">
        <v>4139688.54</v>
      </c>
      <c r="J54" s="65">
        <v>608800</v>
      </c>
      <c r="K54" s="65">
        <v>-83000</v>
      </c>
      <c r="L54" s="65"/>
      <c r="M54" s="31">
        <v>39503688.539999999</v>
      </c>
    </row>
    <row r="55" spans="1:13" s="28" customFormat="1" ht="16.5" customHeight="1" x14ac:dyDescent="0.2">
      <c r="A55" s="52" t="s">
        <v>163</v>
      </c>
      <c r="B55" s="53" t="s">
        <v>37</v>
      </c>
      <c r="C55" s="54" t="s">
        <v>15</v>
      </c>
      <c r="D55" s="54" t="s">
        <v>17</v>
      </c>
      <c r="E55" s="65">
        <v>111045300</v>
      </c>
      <c r="F55" s="65">
        <v>0</v>
      </c>
      <c r="G55" s="65">
        <v>1312000</v>
      </c>
      <c r="H55" s="59"/>
      <c r="I55" s="65">
        <v>3211500</v>
      </c>
      <c r="J55" s="65">
        <v>55300700</v>
      </c>
      <c r="K55" s="65">
        <v>-729500</v>
      </c>
      <c r="L55" s="65"/>
      <c r="M55" s="31">
        <v>170140000</v>
      </c>
    </row>
    <row r="56" spans="1:13" s="28" customFormat="1" ht="16.5" customHeight="1" x14ac:dyDescent="0.2">
      <c r="A56" s="52" t="s">
        <v>164</v>
      </c>
      <c r="B56" s="53" t="s">
        <v>40</v>
      </c>
      <c r="C56" s="54" t="s">
        <v>15</v>
      </c>
      <c r="D56" s="54" t="s">
        <v>41</v>
      </c>
      <c r="E56" s="65">
        <v>7268513.9199999999</v>
      </c>
      <c r="F56" s="65">
        <v>0</v>
      </c>
      <c r="G56" s="65">
        <v>0</v>
      </c>
      <c r="H56" s="59"/>
      <c r="I56" s="65">
        <v>0</v>
      </c>
      <c r="J56" s="65">
        <v>0</v>
      </c>
      <c r="K56" s="65">
        <v>0</v>
      </c>
      <c r="L56" s="65"/>
      <c r="M56" s="31">
        <v>7268513.9199999999</v>
      </c>
    </row>
    <row r="57" spans="1:13" s="28" customFormat="1" ht="16.5" customHeight="1" x14ac:dyDescent="0.2">
      <c r="A57" s="52" t="s">
        <v>165</v>
      </c>
      <c r="B57" s="53" t="s">
        <v>42</v>
      </c>
      <c r="C57" s="54" t="s">
        <v>15</v>
      </c>
      <c r="D57" s="54" t="s">
        <v>29</v>
      </c>
      <c r="E57" s="65">
        <v>95160268.409999996</v>
      </c>
      <c r="F57" s="65">
        <v>102583668.04000001</v>
      </c>
      <c r="G57" s="65">
        <v>22488342.890000001</v>
      </c>
      <c r="H57" s="59"/>
      <c r="I57" s="65">
        <v>100772650</v>
      </c>
      <c r="J57" s="65">
        <v>-28.2</v>
      </c>
      <c r="K57" s="65">
        <v>-45535397.75</v>
      </c>
      <c r="L57" s="65"/>
      <c r="M57" s="31">
        <v>275469503.38999999</v>
      </c>
    </row>
    <row r="58" spans="1:13" s="28" customFormat="1" ht="16.5" customHeight="1" x14ac:dyDescent="0.2">
      <c r="A58" s="52" t="s">
        <v>166</v>
      </c>
      <c r="B58" s="53" t="s">
        <v>43</v>
      </c>
      <c r="C58" s="54" t="s">
        <v>15</v>
      </c>
      <c r="D58" s="54" t="s">
        <v>44</v>
      </c>
      <c r="E58" s="65">
        <v>5876525</v>
      </c>
      <c r="F58" s="65">
        <v>0</v>
      </c>
      <c r="G58" s="65">
        <v>-332500</v>
      </c>
      <c r="H58" s="59"/>
      <c r="I58" s="65">
        <v>8190</v>
      </c>
      <c r="J58" s="65">
        <v>0</v>
      </c>
      <c r="K58" s="65">
        <v>16800</v>
      </c>
      <c r="L58" s="68"/>
      <c r="M58" s="31">
        <v>5569015</v>
      </c>
    </row>
    <row r="59" spans="1:13" s="28" customFormat="1" ht="16.5" customHeight="1" x14ac:dyDescent="0.2">
      <c r="A59" s="52" t="s">
        <v>167</v>
      </c>
      <c r="B59" s="53" t="s">
        <v>45</v>
      </c>
      <c r="C59" s="54" t="s">
        <v>15</v>
      </c>
      <c r="D59" s="54" t="s">
        <v>46</v>
      </c>
      <c r="E59" s="65">
        <v>203756489.91999999</v>
      </c>
      <c r="F59" s="65">
        <v>2314221</v>
      </c>
      <c r="G59" s="65">
        <v>5803393.5300000003</v>
      </c>
      <c r="H59" s="59"/>
      <c r="I59" s="65">
        <v>4660914.59</v>
      </c>
      <c r="J59" s="65">
        <v>-3967927.83</v>
      </c>
      <c r="K59" s="65">
        <v>-7417253.2800000003</v>
      </c>
      <c r="L59" s="65">
        <v>505392.54</v>
      </c>
      <c r="M59" s="31">
        <v>205768949.72</v>
      </c>
    </row>
    <row r="60" spans="1:13" s="28" customFormat="1" ht="16.5" customHeight="1" x14ac:dyDescent="0.2">
      <c r="A60" s="49" t="s">
        <v>174</v>
      </c>
      <c r="B60" s="50" t="s">
        <v>48</v>
      </c>
      <c r="C60" s="51" t="s">
        <v>17</v>
      </c>
      <c r="D60" s="51" t="s">
        <v>8</v>
      </c>
      <c r="E60" s="64">
        <f>SUM(E61:E64)</f>
        <v>870996107.56000006</v>
      </c>
      <c r="F60" s="64">
        <f t="shared" ref="F60:L60" si="16">SUM(F61:F64)</f>
        <v>254823500.11000001</v>
      </c>
      <c r="G60" s="64">
        <f t="shared" si="16"/>
        <v>12884695.790000001</v>
      </c>
      <c r="H60" s="58"/>
      <c r="I60" s="64">
        <f t="shared" si="16"/>
        <v>211962165.71000001</v>
      </c>
      <c r="J60" s="64">
        <f t="shared" ref="J60" si="17">SUM(J61:J64)</f>
        <v>122669225.57000001</v>
      </c>
      <c r="K60" s="64">
        <f t="shared" si="16"/>
        <v>16148053.93</v>
      </c>
      <c r="L60" s="64">
        <f t="shared" si="16"/>
        <v>16687376.300000001</v>
      </c>
      <c r="M60" s="31">
        <f t="shared" ref="M60" si="18">SUM(M61:M64)</f>
        <v>1506171124.97</v>
      </c>
    </row>
    <row r="61" spans="1:13" s="28" customFormat="1" ht="16.5" customHeight="1" x14ac:dyDescent="0.2">
      <c r="A61" s="52" t="s">
        <v>175</v>
      </c>
      <c r="B61" s="53" t="s">
        <v>50</v>
      </c>
      <c r="C61" s="54" t="s">
        <v>17</v>
      </c>
      <c r="D61" s="54" t="s">
        <v>7</v>
      </c>
      <c r="E61" s="65">
        <v>246979000</v>
      </c>
      <c r="F61" s="65">
        <v>13590656.810000001</v>
      </c>
      <c r="G61" s="65">
        <v>-25228972.84</v>
      </c>
      <c r="H61" s="59"/>
      <c r="I61" s="65">
        <v>18703247.07</v>
      </c>
      <c r="J61" s="65">
        <v>16999000</v>
      </c>
      <c r="K61" s="65">
        <v>-2741640</v>
      </c>
      <c r="L61" s="65"/>
      <c r="M61" s="31">
        <v>268301291.03999999</v>
      </c>
    </row>
    <row r="62" spans="1:13" s="28" customFormat="1" ht="16.5" customHeight="1" x14ac:dyDescent="0.2">
      <c r="A62" s="52" t="s">
        <v>176</v>
      </c>
      <c r="B62" s="53" t="s">
        <v>52</v>
      </c>
      <c r="C62" s="54" t="s">
        <v>17</v>
      </c>
      <c r="D62" s="54" t="s">
        <v>11</v>
      </c>
      <c r="E62" s="65">
        <v>612685741.45000005</v>
      </c>
      <c r="F62" s="65">
        <v>210363373.5</v>
      </c>
      <c r="G62" s="65">
        <v>11806143.24</v>
      </c>
      <c r="H62" s="59"/>
      <c r="I62" s="65">
        <v>191843068.87</v>
      </c>
      <c r="J62" s="65">
        <v>105944787.67</v>
      </c>
      <c r="K62" s="65">
        <v>21522900</v>
      </c>
      <c r="L62" s="65">
        <v>16687376.300000001</v>
      </c>
      <c r="M62" s="31">
        <v>1170853391.03</v>
      </c>
    </row>
    <row r="63" spans="1:13" s="28" customFormat="1" ht="16.5" customHeight="1" x14ac:dyDescent="0.2">
      <c r="A63" s="52" t="s">
        <v>177</v>
      </c>
      <c r="B63" s="53" t="s">
        <v>53</v>
      </c>
      <c r="C63" s="54" t="s">
        <v>17</v>
      </c>
      <c r="D63" s="54" t="s">
        <v>13</v>
      </c>
      <c r="E63" s="65">
        <v>11310566.109999999</v>
      </c>
      <c r="F63" s="65">
        <v>30869469.800000001</v>
      </c>
      <c r="G63" s="65">
        <v>26307525.390000001</v>
      </c>
      <c r="H63" s="59"/>
      <c r="I63" s="65">
        <v>1415849.77</v>
      </c>
      <c r="J63" s="65">
        <v>-274562.09999999998</v>
      </c>
      <c r="K63" s="65">
        <v>-2630606.0699999998</v>
      </c>
      <c r="L63" s="65"/>
      <c r="M63" s="31">
        <v>66998242.899999999</v>
      </c>
    </row>
    <row r="64" spans="1:13" s="28" customFormat="1" ht="25.5" x14ac:dyDescent="0.2">
      <c r="A64" s="52" t="s">
        <v>178</v>
      </c>
      <c r="B64" s="53" t="s">
        <v>54</v>
      </c>
      <c r="C64" s="54" t="s">
        <v>17</v>
      </c>
      <c r="D64" s="54" t="s">
        <v>17</v>
      </c>
      <c r="E64" s="65">
        <v>20800</v>
      </c>
      <c r="F64" s="65">
        <v>0</v>
      </c>
      <c r="G64" s="65">
        <v>0</v>
      </c>
      <c r="H64" s="59"/>
      <c r="I64" s="65">
        <v>0</v>
      </c>
      <c r="J64" s="65">
        <v>0</v>
      </c>
      <c r="K64" s="65">
        <v>-2600</v>
      </c>
      <c r="L64" s="65"/>
      <c r="M64" s="31">
        <v>18200</v>
      </c>
    </row>
    <row r="65" spans="1:13" s="28" customFormat="1" ht="16.5" customHeight="1" x14ac:dyDescent="0.2">
      <c r="A65" s="49" t="s">
        <v>179</v>
      </c>
      <c r="B65" s="50" t="s">
        <v>56</v>
      </c>
      <c r="C65" s="51" t="s">
        <v>19</v>
      </c>
      <c r="D65" s="51" t="s">
        <v>8</v>
      </c>
      <c r="E65" s="64">
        <f>SUM(E66)</f>
        <v>56077000</v>
      </c>
      <c r="F65" s="64">
        <f t="shared" ref="F65:M65" si="19">SUM(F66)</f>
        <v>231665319.99000001</v>
      </c>
      <c r="G65" s="64">
        <f t="shared" si="19"/>
        <v>0</v>
      </c>
      <c r="H65" s="58"/>
      <c r="I65" s="64">
        <f t="shared" si="19"/>
        <v>-11564607.449999999</v>
      </c>
      <c r="J65" s="64">
        <f t="shared" si="19"/>
        <v>658625.42000000004</v>
      </c>
      <c r="K65" s="64">
        <f t="shared" si="19"/>
        <v>296646732.76999998</v>
      </c>
      <c r="L65" s="64">
        <f t="shared" si="19"/>
        <v>0</v>
      </c>
      <c r="M65" s="31">
        <f t="shared" si="19"/>
        <v>573483070.73000002</v>
      </c>
    </row>
    <row r="66" spans="1:13" s="28" customFormat="1" ht="16.5" customHeight="1" x14ac:dyDescent="0.2">
      <c r="A66" s="52" t="s">
        <v>180</v>
      </c>
      <c r="B66" s="53" t="s">
        <v>57</v>
      </c>
      <c r="C66" s="54" t="s">
        <v>19</v>
      </c>
      <c r="D66" s="54" t="s">
        <v>17</v>
      </c>
      <c r="E66" s="17">
        <v>56077000</v>
      </c>
      <c r="F66" s="17">
        <v>231665319.99000001</v>
      </c>
      <c r="G66" s="17">
        <v>0</v>
      </c>
      <c r="H66" s="56"/>
      <c r="I66" s="17">
        <v>-11564607.449999999</v>
      </c>
      <c r="J66" s="17">
        <v>658625.42000000004</v>
      </c>
      <c r="K66" s="17">
        <v>296646732.76999998</v>
      </c>
      <c r="L66" s="17"/>
      <c r="M66" s="31">
        <v>573483070.73000002</v>
      </c>
    </row>
    <row r="67" spans="1:13" s="28" customFormat="1" ht="16.5" customHeight="1" x14ac:dyDescent="0.2">
      <c r="A67" s="49" t="s">
        <v>181</v>
      </c>
      <c r="B67" s="50" t="s">
        <v>59</v>
      </c>
      <c r="C67" s="51" t="s">
        <v>20</v>
      </c>
      <c r="D67" s="51" t="s">
        <v>8</v>
      </c>
      <c r="E67" s="64">
        <f>SUM(E68:E72)</f>
        <v>2408505967.9399996</v>
      </c>
      <c r="F67" s="64">
        <f t="shared" ref="F67:L67" si="20">SUM(F68:F72)</f>
        <v>20474391.98</v>
      </c>
      <c r="G67" s="64">
        <f t="shared" si="20"/>
        <v>2441814.39</v>
      </c>
      <c r="H67" s="58"/>
      <c r="I67" s="64">
        <f t="shared" si="20"/>
        <v>139407975.88</v>
      </c>
      <c r="J67" s="64">
        <f t="shared" ref="J67" si="21">SUM(J68:J72)</f>
        <v>1224228.96</v>
      </c>
      <c r="K67" s="64">
        <f t="shared" si="20"/>
        <v>-17718015.68</v>
      </c>
      <c r="L67" s="64">
        <f t="shared" si="20"/>
        <v>372776.07</v>
      </c>
      <c r="M67" s="31">
        <f t="shared" ref="M67" si="22">SUM(M68:M72)</f>
        <v>2554709139.5400004</v>
      </c>
    </row>
    <row r="68" spans="1:13" s="28" customFormat="1" ht="16.5" customHeight="1" x14ac:dyDescent="0.2">
      <c r="A68" s="52" t="s">
        <v>182</v>
      </c>
      <c r="B68" s="53" t="s">
        <v>60</v>
      </c>
      <c r="C68" s="54" t="s">
        <v>20</v>
      </c>
      <c r="D68" s="54" t="s">
        <v>7</v>
      </c>
      <c r="E68" s="65">
        <v>348382225.80000001</v>
      </c>
      <c r="F68" s="65">
        <v>-39206325.799999997</v>
      </c>
      <c r="G68" s="65">
        <v>0</v>
      </c>
      <c r="H68" s="59"/>
      <c r="I68" s="65">
        <v>0</v>
      </c>
      <c r="J68" s="65">
        <v>11334347.82</v>
      </c>
      <c r="K68" s="65">
        <v>-451680.4</v>
      </c>
      <c r="L68" s="65">
        <v>69389.5</v>
      </c>
      <c r="M68" s="31">
        <v>320127956.92000002</v>
      </c>
    </row>
    <row r="69" spans="1:13" s="28" customFormat="1" ht="16.5" customHeight="1" x14ac:dyDescent="0.2">
      <c r="A69" s="52" t="s">
        <v>183</v>
      </c>
      <c r="B69" s="53" t="s">
        <v>61</v>
      </c>
      <c r="C69" s="54" t="s">
        <v>20</v>
      </c>
      <c r="D69" s="54" t="s">
        <v>11</v>
      </c>
      <c r="E69" s="65">
        <v>1740913233.4400001</v>
      </c>
      <c r="F69" s="65">
        <v>16952809.640000001</v>
      </c>
      <c r="G69" s="65">
        <v>-2475843.61</v>
      </c>
      <c r="H69" s="59"/>
      <c r="I69" s="65">
        <v>135243100</v>
      </c>
      <c r="J69" s="65">
        <v>-4291784.57</v>
      </c>
      <c r="K69" s="65">
        <v>-16332991.720000001</v>
      </c>
      <c r="L69" s="65">
        <v>715010.5</v>
      </c>
      <c r="M69" s="31">
        <v>1870723533.6800001</v>
      </c>
    </row>
    <row r="70" spans="1:13" s="28" customFormat="1" ht="16.5" customHeight="1" x14ac:dyDescent="0.2">
      <c r="A70" s="52" t="s">
        <v>184</v>
      </c>
      <c r="B70" s="53" t="s">
        <v>150</v>
      </c>
      <c r="C70" s="54" t="s">
        <v>20</v>
      </c>
      <c r="D70" s="54" t="s">
        <v>13</v>
      </c>
      <c r="E70" s="65">
        <v>177556447.5</v>
      </c>
      <c r="F70" s="65">
        <v>300000</v>
      </c>
      <c r="G70" s="65">
        <v>0</v>
      </c>
      <c r="H70" s="59"/>
      <c r="I70" s="65">
        <v>906836.78</v>
      </c>
      <c r="J70" s="65">
        <v>0</v>
      </c>
      <c r="K70" s="65">
        <v>-257710</v>
      </c>
      <c r="L70" s="65"/>
      <c r="M70" s="31">
        <v>178505574.28</v>
      </c>
    </row>
    <row r="71" spans="1:13" s="28" customFormat="1" ht="16.5" customHeight="1" x14ac:dyDescent="0.2">
      <c r="A71" s="52" t="s">
        <v>185</v>
      </c>
      <c r="B71" s="53" t="s">
        <v>151</v>
      </c>
      <c r="C71" s="54" t="s">
        <v>20</v>
      </c>
      <c r="D71" s="54" t="s">
        <v>20</v>
      </c>
      <c r="E71" s="65">
        <v>3108100</v>
      </c>
      <c r="F71" s="65">
        <v>13152.34</v>
      </c>
      <c r="G71" s="65">
        <v>5018300</v>
      </c>
      <c r="H71" s="59"/>
      <c r="I71" s="65">
        <v>1628196.64</v>
      </c>
      <c r="J71" s="65">
        <v>-25936</v>
      </c>
      <c r="K71" s="65">
        <v>-335585.22</v>
      </c>
      <c r="L71" s="65"/>
      <c r="M71" s="31">
        <v>9406227.7599999998</v>
      </c>
    </row>
    <row r="72" spans="1:13" s="28" customFormat="1" ht="16.5" customHeight="1" x14ac:dyDescent="0.2">
      <c r="A72" s="52" t="s">
        <v>186</v>
      </c>
      <c r="B72" s="53" t="s">
        <v>62</v>
      </c>
      <c r="C72" s="54" t="s">
        <v>20</v>
      </c>
      <c r="D72" s="54" t="s">
        <v>29</v>
      </c>
      <c r="E72" s="65">
        <v>138545961.19999999</v>
      </c>
      <c r="F72" s="65">
        <v>42414755.799999997</v>
      </c>
      <c r="G72" s="65">
        <v>-100642</v>
      </c>
      <c r="H72" s="59"/>
      <c r="I72" s="65">
        <v>1629842.46</v>
      </c>
      <c r="J72" s="65">
        <v>-5792398.29</v>
      </c>
      <c r="K72" s="65">
        <v>-340048.34</v>
      </c>
      <c r="L72" s="65">
        <v>-411623.93</v>
      </c>
      <c r="M72" s="31">
        <v>175945846.90000001</v>
      </c>
    </row>
    <row r="73" spans="1:13" s="28" customFormat="1" ht="16.5" customHeight="1" x14ac:dyDescent="0.2">
      <c r="A73" s="49" t="s">
        <v>187</v>
      </c>
      <c r="B73" s="50" t="s">
        <v>64</v>
      </c>
      <c r="C73" s="51" t="s">
        <v>41</v>
      </c>
      <c r="D73" s="51" t="s">
        <v>8</v>
      </c>
      <c r="E73" s="64">
        <f>SUM(E74:E75)</f>
        <v>192909083.58000001</v>
      </c>
      <c r="F73" s="64">
        <f t="shared" ref="F73:L73" si="23">SUM(F74:F75)</f>
        <v>99359404.200000003</v>
      </c>
      <c r="G73" s="64">
        <f t="shared" si="23"/>
        <v>108945180.7</v>
      </c>
      <c r="H73" s="58"/>
      <c r="I73" s="64">
        <f t="shared" si="23"/>
        <v>125241749.13</v>
      </c>
      <c r="J73" s="64">
        <f t="shared" ref="J73" si="24">SUM(J74:J75)</f>
        <v>-61664890.369999997</v>
      </c>
      <c r="K73" s="64">
        <f t="shared" si="23"/>
        <v>-3548700.3</v>
      </c>
      <c r="L73" s="64">
        <f t="shared" si="23"/>
        <v>0</v>
      </c>
      <c r="M73" s="31">
        <f t="shared" ref="M73" si="25">SUM(M74:M75)</f>
        <v>462006470.10000002</v>
      </c>
    </row>
    <row r="74" spans="1:13" s="28" customFormat="1" ht="16.5" customHeight="1" x14ac:dyDescent="0.2">
      <c r="A74" s="52" t="s">
        <v>188</v>
      </c>
      <c r="B74" s="53" t="s">
        <v>65</v>
      </c>
      <c r="C74" s="54" t="s">
        <v>41</v>
      </c>
      <c r="D74" s="54" t="s">
        <v>7</v>
      </c>
      <c r="E74" s="65">
        <v>191629083.58000001</v>
      </c>
      <c r="F74" s="65">
        <v>99359404.200000003</v>
      </c>
      <c r="G74" s="65">
        <v>108212680.7</v>
      </c>
      <c r="H74" s="59"/>
      <c r="I74" s="65">
        <v>125241749.13</v>
      </c>
      <c r="J74" s="65">
        <v>-61664890.369999997</v>
      </c>
      <c r="K74" s="65">
        <v>-3548700.3</v>
      </c>
      <c r="L74" s="65"/>
      <c r="M74" s="67">
        <v>459993970.10000002</v>
      </c>
    </row>
    <row r="75" spans="1:13" s="28" customFormat="1" ht="16.5" customHeight="1" x14ac:dyDescent="0.2">
      <c r="A75" s="52" t="s">
        <v>189</v>
      </c>
      <c r="B75" s="53" t="s">
        <v>66</v>
      </c>
      <c r="C75" s="54" t="s">
        <v>41</v>
      </c>
      <c r="D75" s="54" t="s">
        <v>15</v>
      </c>
      <c r="E75" s="65">
        <v>1280000</v>
      </c>
      <c r="F75" s="65">
        <v>0</v>
      </c>
      <c r="G75" s="65">
        <v>732500</v>
      </c>
      <c r="H75" s="59"/>
      <c r="I75" s="65">
        <v>0</v>
      </c>
      <c r="J75" s="65">
        <v>0</v>
      </c>
      <c r="K75" s="65">
        <v>0</v>
      </c>
      <c r="L75" s="65"/>
      <c r="M75" s="31">
        <v>2012500</v>
      </c>
    </row>
    <row r="76" spans="1:13" s="28" customFormat="1" ht="16.5" customHeight="1" x14ac:dyDescent="0.2">
      <c r="A76" s="49" t="s">
        <v>190</v>
      </c>
      <c r="B76" s="50" t="s">
        <v>68</v>
      </c>
      <c r="C76" s="51" t="s">
        <v>29</v>
      </c>
      <c r="D76" s="51" t="s">
        <v>8</v>
      </c>
      <c r="E76" s="64">
        <f t="shared" ref="E76:M76" si="26">SUM(E77:E77)</f>
        <v>3618800</v>
      </c>
      <c r="F76" s="64">
        <f t="shared" si="26"/>
        <v>0</v>
      </c>
      <c r="G76" s="64">
        <f t="shared" si="26"/>
        <v>0</v>
      </c>
      <c r="H76" s="58"/>
      <c r="I76" s="64">
        <f t="shared" si="26"/>
        <v>0</v>
      </c>
      <c r="J76" s="64">
        <f t="shared" si="26"/>
        <v>0</v>
      </c>
      <c r="K76" s="64">
        <f t="shared" si="26"/>
        <v>-366800</v>
      </c>
      <c r="L76" s="64">
        <f t="shared" si="26"/>
        <v>0</v>
      </c>
      <c r="M76" s="31">
        <f t="shared" si="26"/>
        <v>3252000</v>
      </c>
    </row>
    <row r="77" spans="1:13" s="28" customFormat="1" ht="16.5" customHeight="1" x14ac:dyDescent="0.2">
      <c r="A77" s="52" t="s">
        <v>191</v>
      </c>
      <c r="B77" s="53" t="s">
        <v>69</v>
      </c>
      <c r="C77" s="54" t="s">
        <v>29</v>
      </c>
      <c r="D77" s="54" t="s">
        <v>29</v>
      </c>
      <c r="E77" s="17">
        <v>3618800</v>
      </c>
      <c r="F77" s="17">
        <v>0</v>
      </c>
      <c r="G77" s="17">
        <v>0</v>
      </c>
      <c r="H77" s="56"/>
      <c r="I77" s="17">
        <v>0</v>
      </c>
      <c r="J77" s="17">
        <v>0</v>
      </c>
      <c r="K77" s="17">
        <v>-366800</v>
      </c>
      <c r="L77" s="17"/>
      <c r="M77" s="31">
        <v>3252000</v>
      </c>
    </row>
    <row r="78" spans="1:13" s="28" customFormat="1" ht="16.5" customHeight="1" x14ac:dyDescent="0.2">
      <c r="A78" s="49" t="s">
        <v>44</v>
      </c>
      <c r="B78" s="50" t="s">
        <v>71</v>
      </c>
      <c r="C78" s="51" t="s">
        <v>44</v>
      </c>
      <c r="D78" s="51" t="s">
        <v>8</v>
      </c>
      <c r="E78" s="64">
        <f>SUM(E79:E81)</f>
        <v>28623300</v>
      </c>
      <c r="F78" s="64">
        <f>SUM(F79:F82)</f>
        <v>710000</v>
      </c>
      <c r="G78" s="64">
        <f t="shared" ref="G78:M78" si="27">SUM(G79:G82)</f>
        <v>32775977</v>
      </c>
      <c r="H78" s="58"/>
      <c r="I78" s="64">
        <f t="shared" si="27"/>
        <v>3538983.57</v>
      </c>
      <c r="J78" s="64">
        <f t="shared" si="27"/>
        <v>1049000</v>
      </c>
      <c r="K78" s="64">
        <f t="shared" si="27"/>
        <v>824.6600000000326</v>
      </c>
      <c r="L78" s="64">
        <f t="shared" si="27"/>
        <v>6947.39</v>
      </c>
      <c r="M78" s="31">
        <f t="shared" si="27"/>
        <v>64724032.619999997</v>
      </c>
    </row>
    <row r="79" spans="1:13" s="28" customFormat="1" ht="16.5" customHeight="1" x14ac:dyDescent="0.2">
      <c r="A79" s="52" t="s">
        <v>192</v>
      </c>
      <c r="B79" s="53" t="s">
        <v>72</v>
      </c>
      <c r="C79" s="54" t="s">
        <v>44</v>
      </c>
      <c r="D79" s="54" t="s">
        <v>7</v>
      </c>
      <c r="E79" s="65">
        <v>18000000</v>
      </c>
      <c r="F79" s="65">
        <v>0</v>
      </c>
      <c r="G79" s="65">
        <v>0</v>
      </c>
      <c r="H79" s="59"/>
      <c r="I79" s="65">
        <v>263500</v>
      </c>
      <c r="J79" s="65">
        <v>-10000</v>
      </c>
      <c r="K79" s="65">
        <v>1023483.41</v>
      </c>
      <c r="L79" s="65"/>
      <c r="M79" s="31">
        <v>19276983.41</v>
      </c>
    </row>
    <row r="80" spans="1:13" s="28" customFormat="1" ht="16.5" customHeight="1" x14ac:dyDescent="0.2">
      <c r="A80" s="52" t="s">
        <v>193</v>
      </c>
      <c r="B80" s="53" t="s">
        <v>73</v>
      </c>
      <c r="C80" s="54" t="s">
        <v>44</v>
      </c>
      <c r="D80" s="54" t="s">
        <v>13</v>
      </c>
      <c r="E80" s="65">
        <v>2971000</v>
      </c>
      <c r="F80" s="65">
        <v>0</v>
      </c>
      <c r="G80" s="65">
        <v>27888477</v>
      </c>
      <c r="H80" s="59"/>
      <c r="I80" s="65">
        <v>60000</v>
      </c>
      <c r="J80" s="65">
        <v>9463700</v>
      </c>
      <c r="K80" s="65">
        <v>0</v>
      </c>
      <c r="L80" s="65"/>
      <c r="M80" s="31">
        <v>38402177</v>
      </c>
    </row>
    <row r="81" spans="1:13" s="28" customFormat="1" ht="16.5" customHeight="1" x14ac:dyDescent="0.2">
      <c r="A81" s="52" t="s">
        <v>194</v>
      </c>
      <c r="B81" s="53" t="s">
        <v>74</v>
      </c>
      <c r="C81" s="54" t="s">
        <v>44</v>
      </c>
      <c r="D81" s="54" t="s">
        <v>15</v>
      </c>
      <c r="E81" s="65">
        <v>7652300</v>
      </c>
      <c r="F81" s="65">
        <v>0</v>
      </c>
      <c r="G81" s="65">
        <v>1700100</v>
      </c>
      <c r="H81" s="59"/>
      <c r="I81" s="65">
        <v>-90816.43</v>
      </c>
      <c r="J81" s="65">
        <v>-1201000</v>
      </c>
      <c r="K81" s="65">
        <v>-1022658.75</v>
      </c>
      <c r="L81" s="65">
        <v>6947.39</v>
      </c>
      <c r="M81" s="31">
        <v>7044872.21</v>
      </c>
    </row>
    <row r="82" spans="1:13" s="28" customFormat="1" ht="16.5" customHeight="1" x14ac:dyDescent="0.2">
      <c r="A82" s="52" t="s">
        <v>195</v>
      </c>
      <c r="B82" s="53" t="s">
        <v>75</v>
      </c>
      <c r="C82" s="54" t="s">
        <v>44</v>
      </c>
      <c r="D82" s="54" t="s">
        <v>19</v>
      </c>
      <c r="E82" s="65">
        <v>0</v>
      </c>
      <c r="F82" s="65">
        <v>710000</v>
      </c>
      <c r="G82" s="65">
        <v>3187400</v>
      </c>
      <c r="H82" s="59"/>
      <c r="I82" s="65">
        <v>3306300</v>
      </c>
      <c r="J82" s="65">
        <v>-7203700</v>
      </c>
      <c r="K82" s="65">
        <v>0</v>
      </c>
      <c r="L82" s="65"/>
      <c r="M82" s="31">
        <v>0</v>
      </c>
    </row>
    <row r="83" spans="1:13" s="28" customFormat="1" ht="16.5" customHeight="1" x14ac:dyDescent="0.2">
      <c r="A83" s="49" t="s">
        <v>22</v>
      </c>
      <c r="B83" s="50" t="s">
        <v>77</v>
      </c>
      <c r="C83" s="51" t="s">
        <v>22</v>
      </c>
      <c r="D83" s="51" t="s">
        <v>8</v>
      </c>
      <c r="E83" s="64">
        <f>SUM(E84:E86)</f>
        <v>95201159.030000001</v>
      </c>
      <c r="F83" s="64">
        <f t="shared" ref="F83:M83" si="28">SUM(F84:F86)</f>
        <v>0</v>
      </c>
      <c r="G83" s="64">
        <f t="shared" si="28"/>
        <v>1200000</v>
      </c>
      <c r="H83" s="58"/>
      <c r="I83" s="64">
        <f t="shared" si="28"/>
        <v>2496399.6</v>
      </c>
      <c r="J83" s="64">
        <f t="shared" ref="J83:L83" si="29">SUM(J84:J86)</f>
        <v>424104.5</v>
      </c>
      <c r="K83" s="64">
        <f t="shared" si="29"/>
        <v>0</v>
      </c>
      <c r="L83" s="64">
        <f t="shared" si="29"/>
        <v>0</v>
      </c>
      <c r="M83" s="31">
        <f t="shared" si="28"/>
        <v>99321663.129999995</v>
      </c>
    </row>
    <row r="84" spans="1:13" s="28" customFormat="1" ht="16.5" customHeight="1" x14ac:dyDescent="0.2">
      <c r="A84" s="52" t="s">
        <v>196</v>
      </c>
      <c r="B84" s="53" t="s">
        <v>152</v>
      </c>
      <c r="C84" s="55" t="s">
        <v>22</v>
      </c>
      <c r="D84" s="55" t="s">
        <v>7</v>
      </c>
      <c r="E84" s="65">
        <v>2250900</v>
      </c>
      <c r="F84" s="65">
        <v>-1885700</v>
      </c>
      <c r="G84" s="65">
        <v>0</v>
      </c>
      <c r="H84" s="59"/>
      <c r="I84" s="65">
        <v>0</v>
      </c>
      <c r="J84" s="65">
        <v>0</v>
      </c>
      <c r="K84" s="65">
        <v>0</v>
      </c>
      <c r="L84" s="65"/>
      <c r="M84" s="67">
        <v>365200</v>
      </c>
    </row>
    <row r="85" spans="1:13" s="28" customFormat="1" ht="16.5" customHeight="1" x14ac:dyDescent="0.2">
      <c r="A85" s="52" t="s">
        <v>197</v>
      </c>
      <c r="B85" s="53" t="s">
        <v>78</v>
      </c>
      <c r="C85" s="54" t="s">
        <v>22</v>
      </c>
      <c r="D85" s="54" t="s">
        <v>11</v>
      </c>
      <c r="E85" s="65">
        <v>2685500</v>
      </c>
      <c r="F85" s="65">
        <v>0</v>
      </c>
      <c r="G85" s="65">
        <v>200000</v>
      </c>
      <c r="H85" s="59"/>
      <c r="I85" s="65">
        <v>0</v>
      </c>
      <c r="J85" s="65">
        <v>0</v>
      </c>
      <c r="K85" s="65">
        <v>0</v>
      </c>
      <c r="L85" s="65"/>
      <c r="M85" s="31">
        <v>2885500</v>
      </c>
    </row>
    <row r="86" spans="1:13" s="28" customFormat="1" ht="16.5" customHeight="1" x14ac:dyDescent="0.2">
      <c r="A86" s="52" t="s">
        <v>208</v>
      </c>
      <c r="B86" s="53" t="s">
        <v>209</v>
      </c>
      <c r="C86" s="54" t="s">
        <v>22</v>
      </c>
      <c r="D86" s="54" t="s">
        <v>13</v>
      </c>
      <c r="E86" s="65">
        <v>90264759.030000001</v>
      </c>
      <c r="F86" s="65">
        <v>1885700</v>
      </c>
      <c r="G86" s="65">
        <v>1000000</v>
      </c>
      <c r="H86" s="59"/>
      <c r="I86" s="65">
        <v>2496399.6</v>
      </c>
      <c r="J86" s="65">
        <v>424104.5</v>
      </c>
      <c r="K86" s="65">
        <v>0</v>
      </c>
      <c r="L86" s="65"/>
      <c r="M86" s="31">
        <v>96070963.129999995</v>
      </c>
    </row>
    <row r="87" spans="1:13" s="28" customFormat="1" ht="16.5" customHeight="1" x14ac:dyDescent="0.2">
      <c r="A87" s="49" t="s">
        <v>46</v>
      </c>
      <c r="B87" s="50" t="s">
        <v>80</v>
      </c>
      <c r="C87" s="51" t="s">
        <v>46</v>
      </c>
      <c r="D87" s="51" t="s">
        <v>8</v>
      </c>
      <c r="E87" s="64">
        <f>E88</f>
        <v>16598181.27</v>
      </c>
      <c r="F87" s="64">
        <f t="shared" ref="F87:I87" si="30">F88</f>
        <v>0</v>
      </c>
      <c r="G87" s="64">
        <f t="shared" si="30"/>
        <v>0</v>
      </c>
      <c r="H87" s="58"/>
      <c r="I87" s="64">
        <f t="shared" si="30"/>
        <v>1406619.91</v>
      </c>
      <c r="J87" s="64">
        <f t="shared" ref="J87:M87" si="31">J88</f>
        <v>0</v>
      </c>
      <c r="K87" s="64">
        <f t="shared" si="31"/>
        <v>1756884.59</v>
      </c>
      <c r="L87" s="64">
        <f t="shared" si="31"/>
        <v>0</v>
      </c>
      <c r="M87" s="31">
        <f t="shared" si="31"/>
        <v>19761685.77</v>
      </c>
    </row>
    <row r="88" spans="1:13" s="28" customFormat="1" ht="16.5" customHeight="1" x14ac:dyDescent="0.2">
      <c r="A88" s="52" t="s">
        <v>116</v>
      </c>
      <c r="B88" s="53" t="s">
        <v>81</v>
      </c>
      <c r="C88" s="54" t="s">
        <v>46</v>
      </c>
      <c r="D88" s="54" t="s">
        <v>11</v>
      </c>
      <c r="E88" s="17">
        <v>16598181.27</v>
      </c>
      <c r="F88" s="17">
        <v>0</v>
      </c>
      <c r="G88" s="17">
        <v>0</v>
      </c>
      <c r="H88" s="56"/>
      <c r="I88" s="17">
        <v>1406619.91</v>
      </c>
      <c r="J88" s="17">
        <v>0</v>
      </c>
      <c r="K88" s="17">
        <v>1756884.59</v>
      </c>
      <c r="L88" s="17"/>
      <c r="M88" s="31">
        <v>19761685.77</v>
      </c>
    </row>
    <row r="89" spans="1:13" s="28" customFormat="1" ht="32.25" customHeight="1" x14ac:dyDescent="0.2">
      <c r="A89" s="49" t="s">
        <v>24</v>
      </c>
      <c r="B89" s="50" t="s">
        <v>83</v>
      </c>
      <c r="C89" s="51" t="s">
        <v>24</v>
      </c>
      <c r="D89" s="51" t="s">
        <v>8</v>
      </c>
      <c r="E89" s="64">
        <f>E90</f>
        <v>267225.74</v>
      </c>
      <c r="F89" s="64">
        <f t="shared" ref="F89:M89" si="32">F90</f>
        <v>0</v>
      </c>
      <c r="G89" s="64">
        <f t="shared" si="32"/>
        <v>0</v>
      </c>
      <c r="H89" s="58"/>
      <c r="I89" s="64">
        <f t="shared" si="32"/>
        <v>-173174.79</v>
      </c>
      <c r="J89" s="64">
        <f t="shared" si="32"/>
        <v>0</v>
      </c>
      <c r="K89" s="64">
        <f t="shared" si="32"/>
        <v>-10948.88</v>
      </c>
      <c r="L89" s="64">
        <f t="shared" si="32"/>
        <v>0</v>
      </c>
      <c r="M89" s="31">
        <f t="shared" si="32"/>
        <v>83102.070000000007</v>
      </c>
    </row>
    <row r="90" spans="1:13" s="28" customFormat="1" ht="17.25" customHeight="1" x14ac:dyDescent="0.2">
      <c r="A90" s="52" t="s">
        <v>117</v>
      </c>
      <c r="B90" s="53" t="s">
        <v>154</v>
      </c>
      <c r="C90" s="54" t="s">
        <v>24</v>
      </c>
      <c r="D90" s="54" t="s">
        <v>7</v>
      </c>
      <c r="E90" s="66">
        <v>267225.74</v>
      </c>
      <c r="F90" s="66">
        <v>0</v>
      </c>
      <c r="G90" s="66">
        <v>0</v>
      </c>
      <c r="H90" s="60"/>
      <c r="I90" s="66">
        <v>-173174.79</v>
      </c>
      <c r="J90" s="66">
        <v>0</v>
      </c>
      <c r="K90" s="66">
        <v>-10948.88</v>
      </c>
      <c r="L90" s="66"/>
      <c r="M90" s="31">
        <v>83102.070000000007</v>
      </c>
    </row>
    <row r="91" spans="1:13" s="28" customFormat="1" x14ac:dyDescent="0.2">
      <c r="A91" s="49" t="s">
        <v>31</v>
      </c>
      <c r="B91" s="50" t="s">
        <v>153</v>
      </c>
      <c r="C91" s="51" t="s">
        <v>31</v>
      </c>
      <c r="D91" s="51" t="s">
        <v>8</v>
      </c>
      <c r="E91" s="64">
        <f>SUM(E92:E93)</f>
        <v>361818900</v>
      </c>
      <c r="F91" s="64">
        <f t="shared" ref="F91:M91" si="33">SUM(F92:F93)</f>
        <v>0</v>
      </c>
      <c r="G91" s="64">
        <f t="shared" si="33"/>
        <v>0</v>
      </c>
      <c r="H91" s="58"/>
      <c r="I91" s="64">
        <f t="shared" si="33"/>
        <v>228847.53</v>
      </c>
      <c r="J91" s="64">
        <f t="shared" si="33"/>
        <v>0</v>
      </c>
      <c r="K91" s="64">
        <f t="shared" si="33"/>
        <v>0</v>
      </c>
      <c r="L91" s="64">
        <f t="shared" si="33"/>
        <v>0</v>
      </c>
      <c r="M91" s="31">
        <f t="shared" si="33"/>
        <v>362047747.52999997</v>
      </c>
    </row>
    <row r="92" spans="1:13" s="28" customFormat="1" ht="15.75" customHeight="1" x14ac:dyDescent="0.2">
      <c r="A92" s="52" t="s">
        <v>198</v>
      </c>
      <c r="B92" s="53" t="s">
        <v>155</v>
      </c>
      <c r="C92" s="54" t="s">
        <v>31</v>
      </c>
      <c r="D92" s="54" t="s">
        <v>7</v>
      </c>
      <c r="E92" s="66">
        <v>361818900</v>
      </c>
      <c r="F92" s="66">
        <v>0</v>
      </c>
      <c r="G92" s="66">
        <v>0</v>
      </c>
      <c r="H92" s="60"/>
      <c r="I92" s="66">
        <v>0</v>
      </c>
      <c r="J92" s="66">
        <v>0</v>
      </c>
      <c r="K92" s="66">
        <v>0</v>
      </c>
      <c r="L92" s="66"/>
      <c r="M92" s="31">
        <v>361818900</v>
      </c>
    </row>
    <row r="93" spans="1:13" s="28" customFormat="1" ht="38.25" x14ac:dyDescent="0.2">
      <c r="A93" s="52" t="s">
        <v>212</v>
      </c>
      <c r="B93" s="53" t="s">
        <v>211</v>
      </c>
      <c r="C93" s="54" t="s">
        <v>31</v>
      </c>
      <c r="D93" s="54" t="s">
        <v>13</v>
      </c>
      <c r="E93" s="66">
        <v>0</v>
      </c>
      <c r="F93" s="66">
        <v>0</v>
      </c>
      <c r="G93" s="66">
        <v>0</v>
      </c>
      <c r="H93" s="60"/>
      <c r="I93" s="66">
        <v>228847.53</v>
      </c>
      <c r="J93" s="66">
        <v>0</v>
      </c>
      <c r="K93" s="66">
        <v>0</v>
      </c>
      <c r="L93" s="66"/>
      <c r="M93" s="31">
        <v>228847.53</v>
      </c>
    </row>
    <row r="94" spans="1:13" x14ac:dyDescent="0.2">
      <c r="E94" s="11"/>
      <c r="F94" s="11"/>
      <c r="G94" s="11"/>
      <c r="H94" s="11"/>
      <c r="I94" s="11"/>
      <c r="J94" s="11"/>
      <c r="K94" s="11"/>
      <c r="L94" s="11"/>
      <c r="M94" s="69"/>
    </row>
    <row r="113" spans="3:3" x14ac:dyDescent="0.2">
      <c r="C113" s="46"/>
    </row>
    <row r="114" spans="3:3" x14ac:dyDescent="0.2">
      <c r="C114" s="46"/>
    </row>
    <row r="115" spans="3:3" x14ac:dyDescent="0.2">
      <c r="C115" s="46"/>
    </row>
  </sheetData>
  <customSheetViews>
    <customSheetView guid="{70C610EA-41B8-4C2B-8C75-9A97BA6D1EFA}" scale="80" topLeftCell="C1">
      <selection activeCell="O10" sqref="O10"/>
      <pageMargins left="0" right="0" top="0.59055118110236227" bottom="0.39370078740157483" header="0" footer="0"/>
      <printOptions horizontalCentered="1"/>
      <pageSetup paperSize="9" scale="67" fitToWidth="0" fitToHeight="0" orientation="landscape" r:id="rId1"/>
      <headerFooter alignWithMargins="0"/>
    </customSheetView>
    <customSheetView guid="{0DE20B05-D255-4BB0-B8CB-E5645A365DBF}" showPageBreaks="1" printArea="1" view="pageBreakPreview">
      <pane xSplit="4" ySplit="3" topLeftCell="E55" activePane="bottomRight" state="frozen"/>
      <selection pane="bottomRight" activeCell="I62" sqref="I62"/>
      <rowBreaks count="1" manualBreakCount="1">
        <brk id="2" max="16383" man="1"/>
      </rowBreaks>
      <colBreaks count="1" manualBreakCount="1">
        <brk id="13" max="1048575" man="1"/>
      </colBreaks>
      <pageMargins left="0" right="0" top="0.59055118110236227" bottom="0.39370078740157483" header="0" footer="0"/>
      <printOptions horizontalCentered="1"/>
      <pageSetup paperSize="9" scale="72" fitToWidth="0" fitToHeight="0" orientation="landscape" r:id="rId2"/>
      <headerFooter alignWithMargins="0"/>
    </customSheetView>
    <customSheetView guid="{1A472C3E-06CE-4672-849D-A6C01671A6A8}" showPageBreaks="1" printArea="1" view="pageBreakPreview">
      <selection activeCell="E4" sqref="E4:L126"/>
      <pageMargins left="0" right="0" top="0.59055118110236227" bottom="0.39370078740157483" header="0" footer="0"/>
      <printOptions horizontalCentered="1"/>
      <pageSetup paperSize="9" scale="67" fitToWidth="0" fitToHeight="0" orientation="landscape" r:id="rId3"/>
      <headerFooter alignWithMargins="0"/>
    </customSheetView>
    <customSheetView guid="{4BFB9D57-C0DD-4C76-8BA4-86B2895A4193}" showPageBreaks="1" printArea="1" view="pageBreakPreview">
      <pane xSplit="4" ySplit="3" topLeftCell="E4" activePane="bottomRight" state="frozen"/>
      <selection pane="bottomRight" activeCell="N66" sqref="N66"/>
      <pageMargins left="0" right="0" top="0.59055118110236227" bottom="0.39370078740157483" header="0" footer="0"/>
      <printOptions horizontalCentered="1"/>
      <pageSetup paperSize="9" scale="72" fitToWidth="0" fitToHeight="0" orientation="landscape" r:id="rId4"/>
      <headerFooter alignWithMargins="0"/>
    </customSheetView>
    <customSheetView guid="{F5FE2AE8-FBE1-46EC-8431-737F0E1D928A}" showPageBreaks="1" printArea="1" view="pageBreakPreview">
      <pane xSplit="4" ySplit="3" topLeftCell="E85" activePane="bottomRight" state="frozen"/>
      <selection pane="bottomRight" activeCell="A68" sqref="A68"/>
      <pageMargins left="0" right="0" top="0.59055118110236227" bottom="0.39370078740157483" header="0" footer="0"/>
      <printOptions horizontalCentered="1"/>
      <pageSetup paperSize="9" scale="72" fitToWidth="0" fitToHeight="0" orientation="landscape" r:id="rId5"/>
      <headerFooter alignWithMargins="0"/>
    </customSheetView>
    <customSheetView guid="{6FEF0954-0218-4320-A4EB-D2E73FF69953}" showPageBreaks="1" printArea="1" view="pageBreakPreview">
      <pane xSplit="5" ySplit="3" topLeftCell="F4" activePane="bottomRight" state="frozen"/>
      <selection pane="bottomRight" activeCell="G66" sqref="G66"/>
      <pageMargins left="0" right="0" top="0.59055118110236227" bottom="0.39370078740157483" header="0" footer="0"/>
      <printOptions horizontalCentered="1"/>
      <pageSetup paperSize="9" scale="72" fitToWidth="0" fitToHeight="0" orientation="landscape" r:id="rId6"/>
      <headerFooter alignWithMargins="0"/>
    </customSheetView>
    <customSheetView guid="{0C9F33EF-B07C-4B83-95C8-03209A11FF27}" scale="89" showPageBreaks="1" printArea="1" view="pageBreakPreview">
      <pane xSplit="5" ySplit="5" topLeftCell="F6" activePane="bottomRight" state="frozen"/>
      <selection pane="bottomRight" activeCell="K64" sqref="K64"/>
      <pageMargins left="0" right="0" top="0.59055118110236227" bottom="0.39370078740157483" header="0" footer="0"/>
      <printOptions horizontalCentered="1"/>
      <pageSetup paperSize="9" scale="72" fitToWidth="0" fitToHeight="0" orientation="landscape" r:id="rId7"/>
      <headerFooter alignWithMargins="0"/>
    </customSheetView>
    <customSheetView guid="{9E2FE053-30F2-4C2A-A7C1-B2F0888000A9}" scale="80" showPageBreaks="1" printArea="1" view="pageBreakPreview">
      <pane xSplit="5" ySplit="5" topLeftCell="F66" activePane="bottomRight" state="frozen"/>
      <selection pane="bottomRight" activeCell="E71" sqref="E71"/>
      <pageMargins left="0" right="0" top="0.59055118110236227" bottom="0.39370078740157483" header="0" footer="0"/>
      <printOptions horizontalCentered="1"/>
      <pageSetup paperSize="9" scale="66" fitToWidth="0" fitToHeight="0" orientation="landscape" r:id="rId8"/>
      <headerFooter alignWithMargins="0"/>
    </customSheetView>
    <customSheetView guid="{2CB1DD55-51F8-4F3D-8AFF-4246AA9B75BA}" scale="89" showPageBreaks="1" printArea="1" view="pageBreakPreview">
      <pane xSplit="5" ySplit="5" topLeftCell="F6" activePane="bottomRight" state="frozen"/>
      <selection pane="bottomRight" activeCell="G11" sqref="G11"/>
      <pageMargins left="0" right="0" top="0.59055118110236227" bottom="0.39370078740157483" header="0" footer="0"/>
      <printOptions horizontalCentered="1"/>
      <pageSetup paperSize="9" scale="77" fitToWidth="0" fitToHeight="0" orientation="landscape" r:id="rId9"/>
      <headerFooter alignWithMargins="0"/>
    </customSheetView>
    <customSheetView guid="{9527C26E-DD64-46FD-8F16-E66E599490B1}" scale="80" showPageBreaks="1" printArea="1" view="pageBreakPreview">
      <pane xSplit="5" ySplit="5" topLeftCell="F105" activePane="bottomRight" state="frozen"/>
      <selection pane="bottomRight" activeCell="A2" sqref="A2"/>
      <pageMargins left="0" right="0" top="0.59055118110236227" bottom="0.39370078740157483" header="0" footer="0"/>
      <printOptions horizontalCentered="1"/>
      <pageSetup paperSize="9" scale="66" fitToWidth="0" fitToHeight="0" orientation="landscape" r:id="rId10"/>
      <headerFooter alignWithMargins="0"/>
    </customSheetView>
    <customSheetView guid="{F5BC40B1-32C3-44F6-8771-EB60F7A3289D}" showPageBreaks="1" printArea="1" view="pageBreakPreview">
      <pane xSplit="5" ySplit="5" topLeftCell="F81" activePane="bottomRight" state="frozen"/>
      <selection pane="bottomRight" activeCell="C3" sqref="C3:D5"/>
      <pageMargins left="0" right="0" top="0.59055118110236227" bottom="0.39370078740157483" header="0" footer="0"/>
      <printOptions horizontalCentered="1"/>
      <pageSetup paperSize="9" scale="72" fitToWidth="0" fitToHeight="0" orientation="landscape" r:id="rId11"/>
      <headerFooter alignWithMargins="0"/>
    </customSheetView>
    <customSheetView guid="{1A78F3F4-EFA9-42E7-AE50-3314758BB0F5}" showPageBreaks="1" printArea="1" view="pageBreakPreview">
      <pane xSplit="4" ySplit="3" topLeftCell="E101" activePane="bottomRight" state="frozen"/>
      <selection pane="bottomRight" activeCell="E114" sqref="E114:I114"/>
      <pageMargins left="0" right="0" top="0.59055118110236227" bottom="0.39370078740157483" header="0" footer="0"/>
      <printOptions horizontalCentered="1"/>
      <pageSetup paperSize="9" scale="72" fitToWidth="0" fitToHeight="0" orientation="landscape" r:id="rId12"/>
      <headerFooter alignWithMargins="0"/>
    </customSheetView>
    <customSheetView guid="{3DC449A9-031E-4686-A473-AF27B414E97F}" showPageBreaks="1" printArea="1" view="pageBreakPreview">
      <pane xSplit="4" ySplit="3" topLeftCell="E85" activePane="bottomRight" state="frozen"/>
      <selection pane="bottomRight" activeCell="A68" sqref="A68"/>
      <pageMargins left="0" right="0" top="0.59055118110236227" bottom="0.39370078740157483" header="0" footer="0"/>
      <printOptions horizontalCentered="1"/>
      <pageSetup paperSize="9" scale="72" fitToWidth="0" fitToHeight="0" orientation="landscape" r:id="rId13"/>
      <headerFooter alignWithMargins="0"/>
    </customSheetView>
    <customSheetView guid="{1994B27A-CDC6-4983-B249-C164DAB39B93}" showPageBreaks="1" printArea="1" view="pageBreakPreview">
      <pane xSplit="4" ySplit="3" topLeftCell="E61" activePane="bottomRight" state="frozen"/>
      <selection pane="bottomRight" activeCell="J68" sqref="J68"/>
      <pageMargins left="0" right="0" top="0.59055118110236227" bottom="0.39370078740157483" header="0" footer="0"/>
      <printOptions horizontalCentered="1"/>
      <pageSetup paperSize="9" scale="72" fitToWidth="0" fitToHeight="0" orientation="landscape" r:id="rId14"/>
      <headerFooter alignWithMargins="0"/>
    </customSheetView>
    <customSheetView guid="{7F35C917-4260-4AD5-A25E-9D5A97B07546}" showPageBreaks="1" printArea="1" view="pageBreakPreview">
      <pane xSplit="4" ySplit="3" topLeftCell="E114" activePane="bottomRight" state="frozen"/>
      <selection pane="bottomRight" activeCell="J68" sqref="J68"/>
      <pageMargins left="0" right="0" top="0.59055118110236227" bottom="0.39370078740157483" header="0" footer="0"/>
      <printOptions horizontalCentered="1"/>
      <pageSetup paperSize="9" scale="72" fitToWidth="0" fitToHeight="0" orientation="landscape" r:id="rId15"/>
      <headerFooter alignWithMargins="0"/>
    </customSheetView>
    <customSheetView guid="{813A4BD0-8134-4578-8253-6B55A08A4536}" scale="90" printArea="1" topLeftCell="C1">
      <selection activeCell="K19" sqref="K19"/>
      <pageMargins left="0" right="0" top="0.59055118110236227" bottom="0.39370078740157483" header="0" footer="0"/>
      <printOptions horizontalCentered="1"/>
      <pageSetup paperSize="9" scale="67" fitToWidth="0" fitToHeight="0" orientation="landscape" r:id="rId16"/>
      <headerFooter alignWithMargins="0"/>
    </customSheetView>
    <customSheetView guid="{225B0CD5-3C69-4089-8A47-F1C2B13303D3}" showPageBreaks="1" printArea="1" view="pageBreakPreview" topLeftCell="A55">
      <selection activeCell="C74" sqref="C74"/>
      <pageMargins left="0" right="0" top="0.59055118110236227" bottom="0.39370078740157483" header="0" footer="0"/>
      <printOptions horizontalCentered="1"/>
      <pageSetup paperSize="9" scale="61" fitToWidth="0" fitToHeight="0" orientation="landscape" r:id="rId17"/>
      <headerFooter alignWithMargins="0"/>
    </customSheetView>
    <customSheetView guid="{46830BA7-C206-4E06-8339-39E19139BADE}" showPageBreaks="1" printArea="1" topLeftCell="A67">
      <selection activeCell="K98" sqref="K98"/>
      <pageMargins left="0" right="0" top="0.59055118110236227" bottom="0.39370078740157483" header="0" footer="0"/>
      <printOptions horizontalCentered="1"/>
      <pageSetup paperSize="9" scale="67" fitToWidth="0" fitToHeight="0" orientation="landscape" r:id="rId18"/>
      <headerFooter alignWithMargins="0"/>
    </customSheetView>
  </customSheetViews>
  <mergeCells count="32">
    <mergeCell ref="C3:D3"/>
    <mergeCell ref="C6:D6"/>
    <mergeCell ref="C4:D4"/>
    <mergeCell ref="C5:D5"/>
    <mergeCell ref="A1:M1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2:D22"/>
    <mergeCell ref="C23:D23"/>
    <mergeCell ref="C18:D18"/>
    <mergeCell ref="C19:D19"/>
    <mergeCell ref="C21:D21"/>
    <mergeCell ref="C20:D20"/>
    <mergeCell ref="C26:D26"/>
    <mergeCell ref="C27:D27"/>
    <mergeCell ref="C24:D24"/>
    <mergeCell ref="C25:D25"/>
    <mergeCell ref="C37:D37"/>
    <mergeCell ref="C28:D28"/>
    <mergeCell ref="C29:D29"/>
    <mergeCell ref="C30:D30"/>
    <mergeCell ref="C31:D31"/>
    <mergeCell ref="C32:D32"/>
    <mergeCell ref="C33:D33"/>
  </mergeCells>
  <phoneticPr fontId="11" type="noConversion"/>
  <printOptions horizontalCentered="1"/>
  <pageMargins left="0" right="0" top="0.59055118110236227" bottom="0.39370078740157483" header="0" footer="0"/>
  <pageSetup paperSize="9" scale="72" fitToWidth="0" fitToHeight="0" orientation="landscape" r:id="rId1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Мясников А.Ю.</cp:lastModifiedBy>
  <cp:lastPrinted>2023-03-28T12:54:55Z</cp:lastPrinted>
  <dcterms:created xsi:type="dcterms:W3CDTF">2006-02-07T16:01:49Z</dcterms:created>
  <dcterms:modified xsi:type="dcterms:W3CDTF">2025-04-21T06:00:31Z</dcterms:modified>
</cp:coreProperties>
</file>