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ПРАВЛЕНИЕ ПО БЮДЖЕТУ\ДУМЫ\2025 год\Решение Думы № 000 от 00.05.2025 ( отчет об исполнении бюджета)\На сайт\проект\"/>
    </mc:Choice>
  </mc:AlternateContent>
  <xr:revisionPtr revIDLastSave="0" documentId="13_ncr:1_{D1C44D99-6750-401E-8048-B09BC22153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нализ по Рз Прз 2021" sheetId="1" r:id="rId1"/>
  </sheets>
  <definedNames>
    <definedName name="Z_0DCE5C08_5122_4B52_B01C_47DABE3779D9_.wvu.PrintTitles" localSheetId="0" hidden="1">'Анализ по Рз Прз 2021'!$4:$6</definedName>
    <definedName name="Z_20D5DEEF_48D2_45F0_84EC_2A49C77F2786_.wvu.PrintTitles" localSheetId="0" hidden="1">'Анализ по Рз Прз 2021'!$4:$6</definedName>
    <definedName name="Z_23C2DE77_367F_412B_939B_2DF244A29F72_.wvu.PrintTitles" localSheetId="0" hidden="1">'Анализ по Рз Прз 2021'!$4:$6</definedName>
    <definedName name="Z_2CF3072E_406D_449F_9B24_C7C1904389DE_.wvu.PrintTitles" localSheetId="0" hidden="1">'Анализ по Рз Прз 2021'!$4:$6</definedName>
    <definedName name="Z_3880F898_5368_4DD3_B659_3197C50D3004_.wvu.PrintTitles" localSheetId="0" hidden="1">'Анализ по Рз Прз 2021'!$4:$6</definedName>
    <definedName name="Z_3981A607_216D_47EE_BEC1_0F79881FA304_.wvu.PrintArea" localSheetId="0" hidden="1">'Анализ по Рз Прз 2021'!$A$1:$I$56</definedName>
    <definedName name="Z_3981A607_216D_47EE_BEC1_0F79881FA304_.wvu.PrintTitles" localSheetId="0" hidden="1">'Анализ по Рз Прз 2021'!$4:$6</definedName>
    <definedName name="Z_39D1609B_8D1E_4763_A7F3_945B6382F697_.wvu.PrintTitles" localSheetId="0" hidden="1">'Анализ по Рз Прз 2021'!$4:$6</definedName>
    <definedName name="Z_55FBABF6_A60A_4665_9649_377D02DA0707_.wvu.Cols" localSheetId="0" hidden="1">'Анализ по Рз Прз 2021'!#REF!</definedName>
    <definedName name="Z_55FBABF6_A60A_4665_9649_377D02DA0707_.wvu.PrintTitles" localSheetId="0" hidden="1">'Анализ по Рз Прз 2021'!$4:$6</definedName>
    <definedName name="Z_5B975E36_9A34_4AC5_A0FA_EBFD6F1D41A7_.wvu.Cols" localSheetId="0" hidden="1">'Анализ по Рз Прз 2021'!#REF!</definedName>
    <definedName name="Z_5B975E36_9A34_4AC5_A0FA_EBFD6F1D41A7_.wvu.PrintTitles" localSheetId="0" hidden="1">'Анализ по Рз Прз 2021'!$4:$6</definedName>
    <definedName name="Z_5F143FF8_3602_42A8_8539_A52EA8D036B5_.wvu.PrintTitles" localSheetId="0" hidden="1">'Анализ по Рз Прз 2021'!$4:$6</definedName>
    <definedName name="Z_8805CE67_76F1_4A4E_A588_2232DC7DEBF7_.wvu.PrintTitles" localSheetId="0" hidden="1">'Анализ по Рз Прз 2021'!$4:$6</definedName>
    <definedName name="Z_9129768D_A7EF_4954_83A8_6387B91D4BA6_.wvu.PrintTitles" localSheetId="0" hidden="1">'Анализ по Рз Прз 2021'!$4:$6</definedName>
    <definedName name="Z_B5845041_F5B2_42CA_A389_8943AD8F6CAB_.wvu.PrintTitles" localSheetId="0" hidden="1">'Анализ по Рз Прз 2021'!$4:$6</definedName>
    <definedName name="Z_D5402E3C_3609_4C2F_AD44_73C774DD3866_.wvu.PrintTitles" localSheetId="0" hidden="1">'Анализ по Рз Прз 2021'!$4:$6</definedName>
    <definedName name="Z_DDFF07CD_A04B_4A9E_8054_F896FA8E2C84_.wvu.PrintTitles" localSheetId="0" hidden="1">'Анализ по Рз Прз 2021'!$4:$6</definedName>
    <definedName name="Z_E91972EA_347F_4E33_9A1C_BC54A9C6A0E0_.wvu.PrintTitles" localSheetId="0" hidden="1">'Анализ по Рз Прз 2021'!$4:$6</definedName>
    <definedName name="Z_EA077EBC_6413_4E2D_B753_185439FF69C7_.wvu.PrintTitles" localSheetId="0" hidden="1">'Анализ по Рз Прз 2021'!$4:$6</definedName>
    <definedName name="Z_FBF5838E_6E5F_4A5F_8D44_B372236AD8F7_.wvu.PrintTitles" localSheetId="0" hidden="1">'Анализ по Рз Прз 2021'!$4:$6</definedName>
    <definedName name="_xlnm.Print_Titles" localSheetId="0">'Анализ по Рз Прз 2021'!$4:$6</definedName>
  </definedNames>
  <calcPr calcId="191029" refMode="R1C1"/>
  <customWorkbookViews>
    <customWorkbookView name="Кожапенко Ольга Александровна - Личное представление" guid="{9129768D-A7EF-4954-83A8-6387B91D4BA6}" mergeInterval="0" personalView="1" xWindow="255" yWindow="66" windowWidth="1626" windowHeight="948" activeSheetId="1"/>
    <customWorkbookView name="Кирилюк Елена Викторовна - Личное представление" guid="{0DCE5C08-5122-4B52-B01C-47DABE3779D9}" mergeInterval="0" personalView="1" maximized="1" yWindow="-4" windowWidth="1916" windowHeight="859" activeSheetId="1"/>
    <customWorkbookView name="Алексанина Виктория Олеговна - Личное представление" guid="{5F143FF8-3602-42A8-8539-A52EA8D036B5}" mergeInterval="0" personalView="1" maximized="1" xWindow="-8" yWindow="-8" windowWidth="1936" windowHeight="1056" activeSheetId="1"/>
    <customWorkbookView name="Насонова Светлана Владимировна - Личное представление" guid="{B5845041-F5B2-42CA-A389-8943AD8F6CAB}" mergeInterval="0" personalView="1" maximized="1" windowWidth="1916" windowHeight="855" activeSheetId="1"/>
    <customWorkbookView name="Гудкова Ирина Витальевна - Личное представление" guid="{EA077EBC-6413-4E2D-B753-185439FF69C7}" mergeInterval="0" personalView="1" maximized="1" xWindow="-8" yWindow="-8" windowWidth="1936" windowHeight="1056" activeSheetId="1"/>
    <customWorkbookView name="Бессмертных Людмила Александровна - Личное представление" guid="{8805CE67-76F1-4A4E-A588-2232DC7DEBF7}" mergeInterval="0" personalView="1" maximized="1" windowWidth="1916" windowHeight="715" activeSheetId="1"/>
    <customWorkbookView name="Мурашко Ирина Николаевна - Личное представление" guid="{23C2DE77-367F-412B-939B-2DF244A29F72}" mergeInterval="0" personalView="1" maximized="1" xWindow="-9" yWindow="-9" windowWidth="1938" windowHeight="1050" activeSheetId="1"/>
    <customWorkbookView name="Шульц Любовь Георгиевна - Личное представление" guid="{FBF5838E-6E5F-4A5F-8D44-B372236AD8F7}" mergeInterval="0" personalView="1" maximized="1" xWindow="-9" yWindow="-9" windowWidth="1938" windowHeight="1050" activeSheetId="1"/>
    <customWorkbookView name="Плесовских Ирина Аркадьевна - Личное представление" guid="{5B975E36-9A34-4AC5-A0FA-EBFD6F1D41A7}" mergeInterval="0" personalView="1" maximized="1" windowWidth="1916" windowHeight="855" activeSheetId="1"/>
    <customWorkbookView name="Карелина Наталья Игоревна - Личное представление" guid="{2CF3072E-406D-449F-9B24-C7C1904389DE}" mergeInterval="0" personalView="1" maximized="1" windowWidth="1916" windowHeight="855" activeSheetId="1"/>
    <customWorkbookView name="Шипицина Екатерина Васильевна - Личное представление" guid="{39D1609B-8D1E-4763-A7F3-945B6382F697}" mergeInterval="0" personalView="1" maximized="1" windowWidth="1276" windowHeight="670" activeSheetId="1"/>
    <customWorkbookView name="Шаповалова Людмила Николаевна - Личное представление" guid="{D5402E3C-3609-4C2F-AD44-73C774DD3866}" mergeInterval="0" personalView="1" maximized="1" xWindow="-8" yWindow="-8" windowWidth="1936" windowHeight="1056" activeSheetId="1"/>
    <customWorkbookView name="Шипицына Екатерина Васильевна - Личное представление" guid="{DDFF07CD-A04B-4A9E-8054-F896FA8E2C84}" mergeInterval="0" personalView="1" maximized="1" xWindow="-8" yWindow="-8" windowWidth="1456" windowHeight="876" activeSheetId="1"/>
    <customWorkbookView name="Селукова Марина Степановна - Личное представление" guid="{E91972EA-347F-4E33-9A1C-BC54A9C6A0E0}" mergeInterval="0" personalView="1" maximized="1" windowWidth="1916" windowHeight="809" activeSheetId="1"/>
    <customWorkbookView name="Куленко Марина  Николаевна - Личное представление" guid="{20D5DEEF-48D2-45F0-84EC-2A49C77F2786}" mergeInterval="0" personalView="1" maximized="1" windowWidth="1254" windowHeight="696" activeSheetId="1"/>
    <customWorkbookView name="Шмидт Татьяна Николаевна - Личное представление" guid="{3880F898-5368-4DD3-B659-3197C50D3004}" mergeInterval="0" personalView="1" maximized="1" xWindow="-8" yWindow="-8" windowWidth="1456" windowHeight="876" activeSheetId="1"/>
    <customWorkbookView name="Морозова Анна Александровна - Личное представление" guid="{55FBABF6-A60A-4665-9649-377D02DA0707}" mergeInterval="0" personalView="1" maximized="1" xWindow="-8" yWindow="-8" windowWidth="1936" windowHeight="1056" activeSheetId="1"/>
    <customWorkbookView name="Верба Аксана Николаевна - Личное представление" guid="{3981A607-216D-47EE-BEC1-0F79881FA304}" mergeInterval="0" personalView="1" maximized="1" windowWidth="1264" windowHeight="763" activeSheetId="1" showComments="commIndAndComment"/>
  </customWorkbookViews>
</workbook>
</file>

<file path=xl/calcChain.xml><?xml version="1.0" encoding="utf-8"?>
<calcChain xmlns="http://schemas.openxmlformats.org/spreadsheetml/2006/main">
  <c r="F36" i="1" l="1"/>
  <c r="F11" i="1"/>
  <c r="F26" i="1"/>
  <c r="F25" i="1"/>
  <c r="G26" i="1"/>
  <c r="G25" i="1"/>
  <c r="G24" i="1"/>
  <c r="F24" i="1"/>
  <c r="G23" i="1"/>
  <c r="F23" i="1"/>
  <c r="G22" i="1"/>
  <c r="F22" i="1"/>
  <c r="G27" i="1"/>
  <c r="F27" i="1"/>
  <c r="D33" i="1" l="1"/>
  <c r="E33" i="1"/>
  <c r="C33" i="1"/>
  <c r="G55" i="1"/>
  <c r="F55" i="1"/>
  <c r="E54" i="1"/>
  <c r="D54" i="1"/>
  <c r="C54" i="1"/>
  <c r="G53" i="1"/>
  <c r="F53" i="1"/>
  <c r="G52" i="1"/>
  <c r="F52" i="1"/>
  <c r="G51" i="1"/>
  <c r="F51" i="1"/>
  <c r="E50" i="1"/>
  <c r="D50" i="1"/>
  <c r="C50" i="1"/>
  <c r="G49" i="1"/>
  <c r="F49" i="1"/>
  <c r="G48" i="1"/>
  <c r="F48" i="1"/>
  <c r="G47" i="1"/>
  <c r="F47" i="1"/>
  <c r="E46" i="1"/>
  <c r="D46" i="1"/>
  <c r="C46" i="1"/>
  <c r="G45" i="1"/>
  <c r="F45" i="1"/>
  <c r="E44" i="1"/>
  <c r="D44" i="1"/>
  <c r="G43" i="1"/>
  <c r="F43" i="1"/>
  <c r="G42" i="1"/>
  <c r="F42" i="1"/>
  <c r="E41" i="1"/>
  <c r="D41" i="1"/>
  <c r="C41" i="1"/>
  <c r="G40" i="1"/>
  <c r="F40" i="1"/>
  <c r="G39" i="1"/>
  <c r="F39" i="1"/>
  <c r="G38" i="1"/>
  <c r="F38" i="1"/>
  <c r="G37" i="1"/>
  <c r="F37" i="1"/>
  <c r="G36" i="1"/>
  <c r="E35" i="1"/>
  <c r="D35" i="1"/>
  <c r="C35" i="1"/>
  <c r="D56" i="1"/>
  <c r="E56" i="1"/>
  <c r="C56" i="1"/>
  <c r="D58" i="1"/>
  <c r="D61" i="1" s="1"/>
  <c r="E58" i="1"/>
  <c r="E61" i="1" s="1"/>
  <c r="D28" i="1"/>
  <c r="E28" i="1"/>
  <c r="C28" i="1"/>
  <c r="D21" i="1"/>
  <c r="E21" i="1"/>
  <c r="C21" i="1"/>
  <c r="D17" i="1"/>
  <c r="E17" i="1"/>
  <c r="C17" i="1"/>
  <c r="D15" i="1"/>
  <c r="E15" i="1"/>
  <c r="C15" i="1"/>
  <c r="C7" i="1"/>
  <c r="E7" i="1"/>
  <c r="D7" i="1"/>
  <c r="G46" i="1" l="1"/>
  <c r="F50" i="1"/>
  <c r="G44" i="1"/>
  <c r="G54" i="1"/>
  <c r="G35" i="1"/>
  <c r="F46" i="1"/>
  <c r="C44" i="1"/>
  <c r="F44" i="1" s="1"/>
  <c r="G41" i="1"/>
  <c r="G50" i="1"/>
  <c r="F41" i="1"/>
  <c r="F35" i="1"/>
  <c r="F54" i="1"/>
  <c r="G34" i="1"/>
  <c r="F34" i="1"/>
  <c r="C58" i="1" l="1"/>
  <c r="F21" i="1"/>
  <c r="F57" i="1" l="1"/>
  <c r="G58" i="1"/>
  <c r="C61" i="1"/>
  <c r="F59" i="1"/>
  <c r="G60" i="1"/>
  <c r="F58" i="1"/>
  <c r="G57" i="1"/>
  <c r="G59" i="1"/>
  <c r="F29" i="1"/>
  <c r="G29" i="1"/>
  <c r="G61" i="1" l="1"/>
  <c r="F61" i="1"/>
  <c r="F8" i="1"/>
  <c r="G8" i="1"/>
  <c r="F9" i="1"/>
  <c r="G9" i="1"/>
  <c r="F10" i="1"/>
  <c r="G10" i="1"/>
  <c r="G11" i="1"/>
  <c r="F12" i="1"/>
  <c r="G12" i="1"/>
  <c r="F13" i="1"/>
  <c r="G13" i="1"/>
  <c r="F15" i="1"/>
  <c r="G15" i="1"/>
  <c r="F17" i="1"/>
  <c r="G17" i="1"/>
  <c r="F18" i="1"/>
  <c r="G18" i="1"/>
  <c r="F20" i="1"/>
  <c r="G20" i="1"/>
  <c r="G21" i="1"/>
  <c r="F28" i="1"/>
  <c r="G28" i="1"/>
  <c r="F30" i="1"/>
  <c r="G30" i="1"/>
  <c r="F32" i="1"/>
  <c r="G32" i="1"/>
  <c r="G14" i="1" l="1"/>
  <c r="F19" i="1"/>
  <c r="F16" i="1"/>
  <c r="F33" i="1"/>
  <c r="F14" i="1"/>
  <c r="F31" i="1"/>
  <c r="F7" i="1"/>
  <c r="G33" i="1"/>
  <c r="G31" i="1"/>
  <c r="G19" i="1"/>
  <c r="G16" i="1"/>
  <c r="G7" i="1"/>
  <c r="F56" i="1" l="1"/>
  <c r="G56" i="1"/>
</calcChain>
</file>

<file path=xl/sharedStrings.xml><?xml version="1.0" encoding="utf-8"?>
<sst xmlns="http://schemas.openxmlformats.org/spreadsheetml/2006/main" count="163" uniqueCount="160">
  <si>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</si>
  <si>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</si>
  <si>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</si>
  <si>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</si>
  <si>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</si>
  <si>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</si>
  <si>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</si>
  <si>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</si>
  <si>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</si>
  <si>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</si>
  <si>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</si>
  <si>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</si>
  <si>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</si>
  <si>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</si>
  <si>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</si>
  <si>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</si>
  <si>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</si>
  <si>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</si>
  <si>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</si>
  <si>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</si>
  <si>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</si>
  <si>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</si>
  <si>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</si>
  <si>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</si>
  <si>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</si>
  <si>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</si>
  <si>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</si>
  <si>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</si>
  <si>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</si>
  <si>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</si>
  <si>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</si>
  <si>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</si>
  <si>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</si>
  <si>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</si>
  <si>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</si>
  <si>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</si>
  <si>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</si>
  <si>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</si>
  <si>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</si>
  <si>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</si>
  <si>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</si>
  <si>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</si>
  <si>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</si>
  <si>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</si>
  <si>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</si>
  <si>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</si>
  <si>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РзПр</t>
  </si>
  <si>
    <t>0100</t>
  </si>
  <si>
    <t>0102</t>
  </si>
  <si>
    <t>0103</t>
  </si>
  <si>
    <t>0104</t>
  </si>
  <si>
    <t>0105</t>
  </si>
  <si>
    <t>0106</t>
  </si>
  <si>
    <t>0111</t>
  </si>
  <si>
    <t>0113</t>
  </si>
  <si>
    <t>0300</t>
  </si>
  <si>
    <t>0304</t>
  </si>
  <si>
    <t>0314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</si>
  <si>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</si>
  <si>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</si>
  <si>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</si>
  <si>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</si>
  <si>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</si>
  <si>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</si>
  <si>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</si>
  <si>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</si>
  <si>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</si>
  <si>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</si>
  <si>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</si>
  <si>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</si>
  <si>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</si>
  <si>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</si>
  <si>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</si>
  <si>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</si>
  <si>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</si>
  <si>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0707</t>
  </si>
  <si>
    <t>0709</t>
  </si>
  <si>
    <t>0800</t>
  </si>
  <si>
    <t>0801</t>
  </si>
  <si>
    <t>0804</t>
  </si>
  <si>
    <t>0900</t>
  </si>
  <si>
    <t>0909</t>
  </si>
  <si>
    <t>1000</t>
  </si>
  <si>
    <t>1001</t>
  </si>
  <si>
    <t>1003</t>
  </si>
  <si>
    <t>1004</t>
  </si>
  <si>
    <t>1100</t>
  </si>
  <si>
    <t>1101</t>
  </si>
  <si>
    <t>1102</t>
  </si>
  <si>
    <t>1200</t>
  </si>
  <si>
    <t>1202</t>
  </si>
  <si>
    <t>1300</t>
  </si>
  <si>
    <t>1301</t>
  </si>
  <si>
    <t xml:space="preserve">% исполнения </t>
  </si>
  <si>
    <t xml:space="preserve">Пояснения отклонений фактического исполнения (+,-5% и более) </t>
  </si>
  <si>
    <t>к утвержденному плану</t>
  </si>
  <si>
    <t>к уточненному плану</t>
  </si>
  <si>
    <t>к первоначально утвержденному плану</t>
  </si>
  <si>
    <t>Наименование раздела, подраздела</t>
  </si>
  <si>
    <t>0410</t>
  </si>
  <si>
    <t>Связь и информатика</t>
  </si>
  <si>
    <t>1103</t>
  </si>
  <si>
    <t>Спорт высших достижений</t>
  </si>
  <si>
    <t>Приложение 5</t>
  </si>
  <si>
    <t>0200</t>
  </si>
  <si>
    <t>НАЦИОНАЛЬНАЯ ОБОРОНА</t>
  </si>
  <si>
    <t>Мобилизационная и вневойсковая подготовка</t>
  </si>
  <si>
    <t>0203</t>
  </si>
  <si>
    <t>Средства резервного фонда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</si>
  <si>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</si>
  <si>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</si>
  <si>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Межбюджетные трансферты бюджетам субъектов Российской Федерации и муниципальных образований 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</si>
  <si>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</si>
  <si>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</si>
  <si>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</si>
  <si>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бюджетам субъектов Российской Федерации и муниципальных образований общего характера (новый)</t>
  </si>
  <si>
    <t>1403</t>
  </si>
  <si>
    <t>Итого</t>
  </si>
  <si>
    <t xml:space="preserve">Разница сумм от первоначально утвержденного плана при проведении конкурентных процедур - это сложившаяся экономия,которая была возвращена в бюджет Ханты-Мансийского автономного округа – Югры    </t>
  </si>
  <si>
    <t>Увеличение уточненного плана к первоначальному произошло за счет средств окружного бюджета на инициативное бюджетирование, распределение средств предприятий ТЭК, а также выделения средств района на благоустройство территорий сельских поселений.</t>
  </si>
  <si>
    <t>Увеличение уточненного плана к первоначальному произошло за счет межбюджетных трансфертов окружного бюджета на приобретение жилых помещений</t>
  </si>
  <si>
    <t>Увеличение уточненного плана к первоначальному произошло за счет выделения дополнительных средств на ликвидацию несанкционированных свалок</t>
  </si>
  <si>
    <t xml:space="preserve">По данному подразделу увеличены расходы за счет межбюджетнцых трансфертов на поощрение управленческих команд
</t>
  </si>
  <si>
    <t xml:space="preserve">По данному подразделу были запланированы расходы  на выплату процентов по бюджетному кредиту, предоставленному из бюджета Ханты-Мансийского автономного округа - Югры.
Уменьшение планов связано с досрочным погашением бюджетного кредита
</t>
  </si>
  <si>
    <t>Увеличение уточненного плана к первоначальному произошло за счет средств дотации федерального бюджет на поощрение управленческих команд, а также увеличение бюджетных ассигнований на содержание органов местного самоуправления на оплату труда и начисления на выплаты по оплате труда (индексация заработной платы).</t>
  </si>
  <si>
    <t>Неисполнение бюджетных ассигнований сложилось по мероприятию «Организация оплачиваемых общественных работ» в связи с меньшим количеством граждан, обратившихся для трудоустройства, чем было запланировано.</t>
  </si>
  <si>
    <t>Неисполнение бюджетных ассигнований сложилось в связи с тем, что предоставление субсидий юридическим лицам, индивидуальным предпринимателям за оказание транспортных услуг населению Ханты-Мансийского района (перевозка пассажиров и багажа) осуществлялось по факту понесенных затрат</t>
  </si>
  <si>
    <t>Увеличение уточненного плана к первоначальному произошло за счет распределения средств предприятий ТЭК.</t>
  </si>
  <si>
    <t>Увеличение расходов произошло в связи с увеличением бюджетных ассигнований по мероприятию Развитие и сопровождение инфраструктуры цифрового муниципалитета и информационных системМуниципальной программы «Развитие цифрового общества Ханты-Мансийского района</t>
  </si>
  <si>
    <t>Увеличение уточненного плана к первоначальному произошло за счет увеличения расходов на мероприятия "Организация оплачиваемых общественные работ"</t>
  </si>
  <si>
    <t>Первоначально утвержденный план (тыс. рублей)</t>
  </si>
  <si>
    <t>Уточненный план (тыс. рублей)</t>
  </si>
  <si>
    <t>Увеличение уточненного плана к первоначальному произошло за счет средств дотации федерального бюджет на поощрение управленческих команд, а также увеличение бюджетных ассигнований на содержание подведомственных органам местного самоуправления учреждений в т.ч. на оплату труда и начисления на выплаты по оплате труда (индексация заработной платы).</t>
  </si>
  <si>
    <t>Увеличение уточненного плана к первоначальному произошло за счет средств дотации федерального бюджет на поощрение управленческих команд, а также увеличение бюджетных ассигнований на содержание органов местного самоуправления в т.ч. на оплату труда и начисления на выплаты по оплате труда (индексация заработной платы).</t>
  </si>
  <si>
    <t>Исполнено за 2023 год (тыс. рублей)</t>
  </si>
  <si>
    <t>Анализ исполнения по разделам и подразделам классификации расходов бюджета Ханты-Мансийского района за 2024 год</t>
  </si>
  <si>
    <t>Увеличение уточненного плана к первоначальному произошло за счет выделения дополнительных ассигнований из бюджета района на  Основное мероприятие "Организация выпуска периодического печатного издания - газеты "Наш район" Муниципальной программы «Развитие гражданского общества Ханты-Мансийского района»</t>
  </si>
  <si>
    <t>Увеличение уточненного плана к первоначальному произошло за счет межбюджетных трансфертов окружного бюджета на реализацию мероприятий агропромышленного комплекса, а так же за счет средств местного бюджета на мероприятие по обустройству территории для содержания безнадзорных животных</t>
  </si>
  <si>
    <t xml:space="preserve">неисполнение бюджетных ассигнований сложилось по следующим мероприятиям:
- не освоены финансовыке средства по мероприятию "Строительство автомобильной дороги до с.Цингалы"
- не освоены финансовые средства по мероприятию «Ремонт автомобильной дороги в с. Елизарово», муниципальный контракт заключен в декабре 2023 года, работы имеют сезонный характер;
- не освоены финансовые средства по мероприятию «Строительство объездной дороги в п. Горноправдинск (ПИР, СМР)», муниципальные контракты заключены в декабре 2023 года, работы имеют сезонный характер
</t>
  </si>
  <si>
    <t xml:space="preserve">Неисполнение сложилось в связи с: длительной процедурой конкурсных закупок сельскими поселениями; экономией при заключении муниципальных контрактов сельскими поселениями, несостоявшимися конкурсными процедурами. </t>
  </si>
  <si>
    <t>Уменьшение уточненного плана к первоначальному произошло за счет межбюджетных трансфертов окружного бюджета возмещение газораспределительным организациям разницы в тарифах</t>
  </si>
  <si>
    <t xml:space="preserve">Увеличение уточненного плана к первоначальному произошло за счет средств окружного бюджета - субсидия на капитальный ремонт систем тепловодоснабжения, увеличена доля софинансирования, выделены дополнительные бюджетные ассигнования из бюджета района; </t>
  </si>
  <si>
    <t xml:space="preserve">Низкое исполнение бюджетных ассигнований сложилось в связи с предоставлением субсидии МП "ЖЭК-3" на осуществление капитальных вложений в объекты капитального строительства муниципальной собственности по объектам "«Проектирование и строительство объекта: "Строительство котельной по улице Снежная, д. Ярки, Ханты-Мансийского района», "Строительство сетей водоснабжения в с.Елизарово", "Строительство сетей водоснабжения в п. Кедровый", «Строительство КОС в населенных пунктах Ханты-Мансийского района: с. Селиярово» осуществлялось за фактически реализованные объемы. </t>
  </si>
  <si>
    <t>Плановые назначения сформированы в объеме средств, указанных в пункте 1 статьи 16.6, пункте 1 статьи 75.1, пункте 1 статьи 78.2 Федерального закона от 10.01.2002 № 7-ФЗ «Об охране окружающей среды», имеющих целевое назначение и неподлежащих расходованию на иные цели.</t>
  </si>
  <si>
    <t xml:space="preserve">Увеличение уточненного плана к первоначальному произошло за счет выделения дополнительных ассигнований из бюджета района на основное мероприятие "Стимулирование культурного разнообразия в Ханты - Мансийском районе" муниципальной программы «Культура Ханты-Мансийского района». </t>
  </si>
  <si>
    <t>Увеличение уточненного плана к первоначальному произошло за счет выделения дополнительных ассигнований из бюджета района на основному  мероприятию "Укрепление материально-технической базы учреждений культуры" муниципальной программы «Культура Ханты-Мансийского района»</t>
  </si>
  <si>
    <t>Увеличение уточненного плана к первоначальному произошло за счет выделения дополнительных ассигнований из бюджета района на  подпрограмму "Обеспечение реализации основных общеобразовательных программ в образовательных организациях, расположенных на территории Ханты-Мансийского района" муниципальной программы «Развитие образования в Ханты-Мансийском районе»</t>
  </si>
  <si>
    <t xml:space="preserve">Увеличение уточненного плана к первоначальному произошло за счет выделения дополнительных ассигнований из бюджета района на основные мероприятия: "Содействие профориентации и карьерным устремлениям молодежи" (Муниципальная программа «Развитие образования в Ханты-Мансийском районе»),  Основное мероприятие "Создание условий для развития гражданских инициатив" (Муниципальная программа «Развитие гражданского общества Ханты-Мансийского района»). </t>
  </si>
  <si>
    <t xml:space="preserve">При плане 320 127 956,92 рублей исполнение составило 302 221 379,91 рубля или 94,4%. 
По данному разделу произведены расходы по муниципальной программе «Развитие образования в Ханты-Мансийском районе».
Низкое исполнение сложилось по следующим мероприятия:
 - «Укрепление санитарно-эпидемиологической безопасности» при плане расходов 3 383 542,94 рублей, исполнение составило 2 971 082,60 рублей или 87,81%, связано со снижением в текущем периоде расходов по обслуживанию систем водоочистки в связи с проводимыми ремонтами. 
 - «Создание условий для удовлетворения потребности населения района в оказании услуг в учреждениях дошкольного образования» (содержание учреждений) при плановых расходах 126 293 170,49 рублей, исполнение составило 113 508 186,52 рубля или 89,88%, связано с оптимизацией численности ввиду уменьшения контингента и реорганизации образовательных организаций. На исполнение данного вида расходов так же влияет наличие вакансий в учреждениях образования, а также проведение закупок конкурентными способами, внедрение режима экономии энергоресурсов и расходов на обслуживание внутренних систем.
</t>
  </si>
  <si>
    <t>При плане 1 870 723 533,68 рубля исполнение составило 1 767 072 633,33 рублей или 94,5%. 
По данному разделу произведены расходы по муниципальной программе «Развитие образования в Ханты-Мансийском районе».
Низкое исполнение сложилось по следующим мероприятия:
- «Корректировка проектно-сметной документации по объекту: «Реконструкция школы с пристроем в п. Красноленинский» при плановых расходах 3 726 720,00 рублей, исполнение составило 0,00 рублей. Неоднократно размещалась конкурсная документация, аукционы признаны не состоявшимися (не подано ни одной заявки). Финансовые средства возвращены в нефтяную компанию;
- «Строительство объекта Комплекс «школа (55 учащихся) в п. Бобровский» при плановых расходах 31 997,74 рубля, исполнение составило 0,00 рублей. Оплата будет произведена после предъявления подрядной организацией документов на оплату;
- «Обеспечение реализации основных общеобразовательных программ в образовательных организациях, расположенных на территории Ханты-Мансийского района» при плановых расходах 1 444 539 700,00 рублей, исполнение составило 1 364 360 910,25 рублей или 94,45%, «Создание условий для удовлетворения потребности населения района в оказании услуг в учреждениях общего среднего образования» при плановых расходах 238 837 321,12 рублей, исполнение составило 220 165 368,21 рубль или 92,18%. Низкое исполнение по данным мероприятиям связано с наличием вакансий, согласно штатному расписанию, наличием листков нетрудоспособности, сложившейся экономией по результатам проведения конкурсных процедур по приобретению технических средств обучения. 
- «Содействие профориентации и карьерным устремлениям молодежи» при плановых расходах 38 027,88 рублей, исполнение составило 27 700,00 рублей или 72,84%, связано с уменьшением количества участников проекта «Лаборатория профессии».</t>
  </si>
  <si>
    <t xml:space="preserve">Уменьшение уточненного плана к первоначальному произошло за счет изменения суммы ассигнований из бюджета района на основные мероприятия: "Расходы на обеспечение функций органов местного самоуправления" (содержание комитета по образованию)",  "Создание условий для удовлетворения потребности населения района в оказании услуг в учреждениях дошкольного образования»" (Муниципальная программа «Развитие образования в Ханты-Мансийском районе»). </t>
  </si>
  <si>
    <t xml:space="preserve">При плане 459 993 970,10 рублей исполнение составило 218 986 914,02 рублей или 47,6%. 
В рамках данного подраздела осуществлялись расходы 
по следующим муниципальным программам:
Муниципальная программа «Культура Ханты-Мансийского района». Неисполнение сложилось по мероприятию «Укрепление материально-технической базы учреждений культуры» по следующим причинам:
	нарушения сроков выполнения работ подрядной организацией по мероприятию «Культурно-спортивный комплекс д. Ярки Ханты-Мансийского района»;
	нарушения сроков выполнения работ подрядной организацией по мероприятию «Разработка проектно-сметной документации по строительству объекта «Многофункциональный досуговый центр (дом культуры, библиотека, детская музыкальная школа, административные помещения, сельская администрация, учреждения для работников территориальных органов власти, парк Победы, детская площадка, благоустройство) в п. Луговском Ханты-Мансийского района»;
	в 2024 году заключен новый муниципальный контракт со сроками выполнения работ по мероприятию «Строительство СДК п. Горноправдинск» в 2025 году;
	 по мероприятию «Разработка проекта универсального спортивного зала для проведения занятий по общефизической подготовке: Ханты-Мансийский район, СП Выкатной, с.Тюли» был размещен муниципальный заказ, аукцион не состоялся ввиду отсутствия заявок.
Муниципальная программа «Развитие гражданского общества Ханты-Мансийского района». Исполнение составило 100%;
Муниципальная программа «Устойчивое развитие коренных малочисленных народов Севера на территории Ханты-Мансийского района». Неисполнение сложилось по мероприятию «Организация и проведение мероприятий, направленных на развитие традиционной хозяйственной деятельности, туризма и участие в них представителей КМНС» по причине несостоявшихся конкурсных процедур.
</t>
  </si>
  <si>
    <t>Увеличение уточненного плана к первоначальному произошло за счет выделения дополнительных ассигнований из бюджета района на мероприятию "Дополнительное пенсионное обеспечение за выслугу лет лицам, замещавшим муниципальные должности на постоянной основе и должности муниципальной службы в органах местного самоуправления Ханты-Мансийского района" муниципальной программы «Повышение эффективности муниципального управления Ханты-Мансийского района»</t>
  </si>
  <si>
    <t xml:space="preserve">При плане 38 402 177,00 рублей исполнение составило 35 443 239,00 рублей или 92,3%. 
Расходы осуществлялись в рамках:
Муниципальная программа «Развитие гражданского общества
Ханты-Мансийского района». Неисполнение сложилось по мероприятию «Предоставление меры социальной поддержки в виде единовременной денежной выплаты отдельной категории граждан». Выплаты имеют заявительный характер, за предоставлением выплаты заявилось граждан меньше, чем планировалось;
Муниципальной программы «Развитие спорта и туризма на территории Ханты-Мансийского района». Исполнение составило 100%;
Муниципальной программы «Улучшение жилищных условий жителей Ханты-Мансийского района». Исполнение составило 100%;
Муниципальной программы «Повышение эффективности муниципального управления Ханты-Мансийского района». Исполнение составило 98,3%.
</t>
  </si>
  <si>
    <t>Увеличение уточненного плана к первоначальному произошло за счет выделения дополнительных ассигнований из бюджета района на основное мероприятие "Приобретение жилых помещений по договорам купли-продажи и (или) приобретение жилых помещений по договорам участия в долевом строительстве" муниципальной программы «Улучшение жилищных условий жителей Ханты-Мансийского района»</t>
  </si>
  <si>
    <t>Уменьшение уточненного плана к первоначальному произошло за счет сокращения ассигнований из бюджета района на  мероприятие "Субвенции на выплату компенсации части родительской платы за счет средств бюджета автономного округае" Муниципальной программы «Развитие образования в Ханты-Мансийском районе »; 
- на основное мероприятие "Предоставление социальных выплат на оплату договора купли-продажи жилого помещения, договора строительного подряда на строительство индивидуального жилого дома, для уплаты первоначального взноса при получении жилищного кредита, в том числе ипотечного, или жилищного займа на приобретение жилого помещения, или строительство индивидуального жилого дома, для осуществления последнего платежа в счет уплаты паевого взноса в полном размере на условиях софинансирования   из федерального, окружного и местного бюджетов" муниципальной программы «Улучшение жилищных условий жителей Ханты-Мансийского района»</t>
  </si>
  <si>
    <t>Увеличение уточненного плана к первоначальному произошло за счет выделения дополнительных ассигнований из бюджета района на Основное мероприятие "Создание условий для удовлетворения потребности населения Ханты-Мансийского района в оказании услуг" муниципальной программы «Развитие спорта и туризма на территории Ханты-Мансийского района»</t>
  </si>
  <si>
    <t>Уменьшение уточненного плана к первоначальному произошло за счет сокращения ассигнований из бюджета района на основное мероприятие "Развитие и укрепление материально-технической базы спортивной и туристической инфраструктуры" муниципальной программы «Развитие спорта и туризма на территории Ханты-Мансийского района»</t>
  </si>
  <si>
    <t>Увеличение уточненного плана к первоначальному произошло за счет выделения дополнительных ассигнований из бюджета района на мероприятие "Организация и проведение мероприятий районного уровня, направленных на сохранение и развитие традиционной культуры, национальных видов спорта коренных малочисленных народов Севера"</t>
  </si>
  <si>
    <t>По данному подразделу осуществлялись расходы на содержание главы района (на оплату труда и начисления на оплату труда) в рамках муниципальной программы «Повышение эффективности муниципального управления Ханты-Мансийского района». Экономия сложилась в связи с применением регрессивной шкалы по страховым взносам.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</si>
</sst>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0"/>
    <numFmt numFmtId="165" formatCode="#,##0.0"/>
    <numFmt numFmtId="166" formatCode="0.0"/>
    <numFmt numFmtId="167" formatCode="#,##0.0;[Red]\-#,##0.0;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5" fillId="0" borderId="0"/>
  </cellStyleXfs>
  <cellXfs count="81">
    <xf numFmtId="0" fontId="0" fillId="0" borderId="0" xfId="0"/>
    <xf numFmtId="0" fontId="2" fillId="2" borderId="0" xfId="1" applyFont="1" applyFill="1"/>
    <xf numFmtId="0" fontId="2" fillId="2" borderId="0" xfId="1" applyFont="1" applyFill="1" applyProtection="1">
      <protection hidden="1"/>
    </xf>
    <xf numFmtId="0" fontId="2" fillId="2" borderId="0" xfId="1" applyFont="1" applyFill="1" applyAlignment="1" applyProtection="1">
      <alignment horizontal="justify" vertical="center" wrapText="1"/>
      <protection hidden="1"/>
    </xf>
    <xf numFmtId="0" fontId="2" fillId="2" borderId="0" xfId="1" applyFont="1" applyFill="1" applyAlignment="1" applyProtection="1">
      <alignment horizontal="right" vertical="center" wrapText="1"/>
      <protection hidden="1"/>
    </xf>
    <xf numFmtId="0" fontId="2" fillId="2" borderId="2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164" fontId="2" fillId="2" borderId="2" xfId="1" applyNumberFormat="1" applyFont="1" applyFill="1" applyBorder="1" applyAlignment="1" applyProtection="1">
      <alignment horizontal="justify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/>
      <protection hidden="1"/>
    </xf>
    <xf numFmtId="164" fontId="2" fillId="2" borderId="3" xfId="2" applyNumberFormat="1" applyFont="1" applyFill="1" applyBorder="1" applyAlignment="1" applyProtection="1">
      <alignment wrapText="1"/>
      <protection hidden="1"/>
    </xf>
    <xf numFmtId="164" fontId="2" fillId="2" borderId="4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/>
      <protection hidden="1"/>
    </xf>
    <xf numFmtId="49" fontId="2" fillId="2" borderId="7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Font="1" applyFill="1" applyBorder="1"/>
    <xf numFmtId="0" fontId="2" fillId="2" borderId="0" xfId="1" applyFont="1" applyFill="1" applyAlignment="1">
      <alignment vertical="top" wrapText="1"/>
    </xf>
    <xf numFmtId="164" fontId="2" fillId="2" borderId="2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/>
      <protection hidden="1"/>
    </xf>
    <xf numFmtId="164" fontId="2" fillId="2" borderId="1" xfId="1" applyNumberFormat="1" applyFont="1" applyFill="1" applyBorder="1" applyAlignment="1" applyProtection="1">
      <alignment horizontal="justify" vertical="center" wrapText="1"/>
      <protection hidden="1"/>
    </xf>
    <xf numFmtId="49" fontId="2" fillId="2" borderId="6" xfId="1" applyNumberFormat="1" applyFont="1" applyFill="1" applyBorder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justify" vertical="center" wrapText="1"/>
    </xf>
    <xf numFmtId="164" fontId="2" fillId="2" borderId="7" xfId="2" applyNumberFormat="1" applyFont="1" applyFill="1" applyBorder="1" applyAlignment="1" applyProtection="1">
      <alignment wrapText="1"/>
      <protection hidden="1"/>
    </xf>
    <xf numFmtId="49" fontId="2" fillId="2" borderId="8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Font="1" applyFill="1" applyBorder="1"/>
    <xf numFmtId="164" fontId="3" fillId="3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3" borderId="6" xfId="1" applyNumberFormat="1" applyFont="1" applyFill="1" applyBorder="1" applyAlignment="1" applyProtection="1">
      <alignment horizontal="center" vertical="center"/>
      <protection hidden="1"/>
    </xf>
    <xf numFmtId="164" fontId="3" fillId="3" borderId="2" xfId="1" applyNumberFormat="1" applyFont="1" applyFill="1" applyBorder="1" applyAlignment="1" applyProtection="1">
      <alignment horizontal="justify" vertical="center" wrapText="1"/>
      <protection hidden="1"/>
    </xf>
    <xf numFmtId="49" fontId="3" fillId="3" borderId="3" xfId="1" applyNumberFormat="1" applyFont="1" applyFill="1" applyBorder="1" applyAlignment="1" applyProtection="1">
      <alignment horizontal="center" vertical="center"/>
      <protection hidden="1"/>
    </xf>
    <xf numFmtId="164" fontId="3" fillId="3" borderId="4" xfId="1" applyNumberFormat="1" applyFont="1" applyFill="1" applyBorder="1" applyAlignment="1" applyProtection="1">
      <alignment horizontal="justify" vertical="center" wrapText="1"/>
      <protection hidden="1"/>
    </xf>
    <xf numFmtId="49" fontId="3" fillId="3" borderId="7" xfId="1" applyNumberFormat="1" applyFont="1" applyFill="1" applyBorder="1" applyAlignment="1" applyProtection="1">
      <alignment horizontal="center" vertical="center"/>
      <protection hidden="1"/>
    </xf>
    <xf numFmtId="165" fontId="2" fillId="3" borderId="1" xfId="1" applyNumberFormat="1" applyFont="1" applyFill="1" applyBorder="1" applyAlignment="1" applyProtection="1">
      <alignment vertical="center"/>
      <protection hidden="1"/>
    </xf>
    <xf numFmtId="165" fontId="2" fillId="2" borderId="1" xfId="1" applyNumberFormat="1" applyFont="1" applyFill="1" applyBorder="1" applyAlignment="1" applyProtection="1">
      <alignment vertical="center"/>
      <protection hidden="1"/>
    </xf>
    <xf numFmtId="165" fontId="3" fillId="3" borderId="1" xfId="1" applyNumberFormat="1" applyFont="1" applyFill="1" applyBorder="1" applyAlignment="1">
      <alignment vertical="center"/>
    </xf>
    <xf numFmtId="166" fontId="3" fillId="3" borderId="6" xfId="1" applyNumberFormat="1" applyFont="1" applyFill="1" applyBorder="1" applyAlignment="1">
      <alignment vertical="center"/>
    </xf>
    <xf numFmtId="165" fontId="3" fillId="2" borderId="1" xfId="1" applyNumberFormat="1" applyFont="1" applyFill="1" applyBorder="1" applyAlignment="1">
      <alignment vertical="center"/>
    </xf>
    <xf numFmtId="166" fontId="3" fillId="2" borderId="6" xfId="1" applyNumberFormat="1" applyFont="1" applyFill="1" applyBorder="1" applyAlignment="1">
      <alignment vertical="center"/>
    </xf>
    <xf numFmtId="0" fontId="2" fillId="2" borderId="2" xfId="1" applyFont="1" applyFill="1" applyBorder="1" applyAlignment="1">
      <alignment horizontal="justify" vertical="center" wrapText="1"/>
    </xf>
    <xf numFmtId="164" fontId="3" fillId="3" borderId="2" xfId="1" applyNumberFormat="1" applyFont="1" applyFill="1" applyBorder="1" applyAlignment="1" applyProtection="1">
      <alignment horizontal="left" vertical="center" wrapText="1"/>
      <protection hidden="1"/>
    </xf>
    <xf numFmtId="49" fontId="3" fillId="2" borderId="6" xfId="1" applyNumberFormat="1" applyFont="1" applyFill="1" applyBorder="1" applyAlignment="1" applyProtection="1">
      <alignment horizontal="center" vertical="center"/>
      <protection hidden="1"/>
    </xf>
    <xf numFmtId="167" fontId="3" fillId="2" borderId="2" xfId="0" applyNumberFormat="1" applyFont="1" applyFill="1" applyBorder="1"/>
    <xf numFmtId="0" fontId="2" fillId="2" borderId="2" xfId="0" applyFont="1" applyFill="1" applyBorder="1" applyAlignment="1">
      <alignment horizontal="justify" vertical="center"/>
    </xf>
    <xf numFmtId="165" fontId="2" fillId="0" borderId="1" xfId="1" applyNumberFormat="1" applyFont="1" applyBorder="1" applyAlignment="1" applyProtection="1">
      <alignment vertical="center"/>
      <protection hidden="1"/>
    </xf>
    <xf numFmtId="165" fontId="3" fillId="0" borderId="1" xfId="1" applyNumberFormat="1" applyFont="1" applyBorder="1" applyAlignment="1">
      <alignment vertical="center"/>
    </xf>
    <xf numFmtId="166" fontId="3" fillId="0" borderId="6" xfId="1" applyNumberFormat="1" applyFont="1" applyBorder="1" applyAlignment="1">
      <alignment vertical="center"/>
    </xf>
    <xf numFmtId="0" fontId="2" fillId="0" borderId="0" xfId="1" applyFont="1"/>
    <xf numFmtId="164" fontId="2" fillId="0" borderId="2" xfId="1" applyNumberFormat="1" applyFont="1" applyBorder="1" applyAlignment="1" applyProtection="1">
      <alignment horizontal="justify" vertical="center" wrapText="1"/>
      <protection hidden="1"/>
    </xf>
    <xf numFmtId="49" fontId="2" fillId="0" borderId="3" xfId="1" applyNumberFormat="1" applyFont="1" applyBorder="1" applyAlignment="1" applyProtection="1">
      <alignment horizontal="center" vertical="center"/>
      <protection hidden="1"/>
    </xf>
    <xf numFmtId="166" fontId="3" fillId="2" borderId="3" xfId="1" applyNumberFormat="1" applyFont="1" applyFill="1" applyBorder="1" applyAlignment="1">
      <alignment vertical="center"/>
    </xf>
    <xf numFmtId="166" fontId="3" fillId="3" borderId="3" xfId="1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justify" vertical="center"/>
    </xf>
    <xf numFmtId="166" fontId="3" fillId="3" borderId="1" xfId="1" applyNumberFormat="1" applyFont="1" applyFill="1" applyBorder="1" applyAlignment="1">
      <alignment vertical="center"/>
    </xf>
    <xf numFmtId="0" fontId="2" fillId="3" borderId="1" xfId="1" applyFont="1" applyFill="1" applyBorder="1" applyAlignment="1">
      <alignment horizontal="justify"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1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justify" vertical="center" wrapText="1"/>
    </xf>
    <xf numFmtId="0" fontId="2" fillId="3" borderId="2" xfId="0" applyFont="1" applyFill="1" applyBorder="1" applyAlignment="1">
      <alignment horizontal="justify" vertical="center" wrapText="1"/>
    </xf>
    <xf numFmtId="0" fontId="2" fillId="0" borderId="2" xfId="1" applyFont="1" applyBorder="1" applyAlignment="1">
      <alignment horizontal="justify" vertical="center" wrapText="1"/>
    </xf>
    <xf numFmtId="0" fontId="6" fillId="2" borderId="2" xfId="1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justify" vertical="center" wrapText="1"/>
    </xf>
    <xf numFmtId="0" fontId="6" fillId="3" borderId="2" xfId="1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justify" vertical="center"/>
    </xf>
    <xf numFmtId="0" fontId="6" fillId="0" borderId="2" xfId="1" applyFont="1" applyBorder="1" applyAlignment="1">
      <alignment horizontal="justify" vertical="center" wrapText="1"/>
    </xf>
    <xf numFmtId="0" fontId="6" fillId="3" borderId="2" xfId="0" applyFont="1" applyFill="1" applyBorder="1" applyAlignment="1">
      <alignment horizontal="justify" vertical="center"/>
    </xf>
    <xf numFmtId="0" fontId="6" fillId="3" borderId="2" xfId="0" applyFont="1" applyFill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/>
    </xf>
    <xf numFmtId="0" fontId="7" fillId="0" borderId="2" xfId="0" applyFont="1" applyBorder="1" applyAlignment="1">
      <alignment horizontal="justify" vertical="center"/>
    </xf>
    <xf numFmtId="0" fontId="6" fillId="0" borderId="2" xfId="0" applyFont="1" applyBorder="1" applyAlignment="1">
      <alignment wrapText="1"/>
    </xf>
    <xf numFmtId="0" fontId="6" fillId="2" borderId="2" xfId="1" applyFont="1" applyFill="1" applyBorder="1"/>
    <xf numFmtId="0" fontId="8" fillId="2" borderId="2" xfId="1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/>
    </xf>
    <xf numFmtId="0" fontId="2" fillId="0" borderId="2" xfId="0" applyFont="1" applyBorder="1" applyAlignment="1">
      <alignment horizontal="justify" vertical="center" wrapText="1"/>
    </xf>
    <xf numFmtId="0" fontId="2" fillId="2" borderId="0" xfId="1" applyFont="1" applyFill="1" applyAlignment="1">
      <alignment horizontal="right" vertical="center" wrapText="1"/>
    </xf>
    <xf numFmtId="0" fontId="2" fillId="2" borderId="4" xfId="1" applyFont="1" applyFill="1" applyBorder="1" applyAlignment="1" applyProtection="1">
      <alignment horizontal="center" vertical="center" wrapText="1"/>
      <protection hidden="1"/>
    </xf>
    <xf numFmtId="0" fontId="2" fillId="2" borderId="5" xfId="1" applyFont="1" applyFill="1" applyBorder="1" applyAlignment="1" applyProtection="1">
      <alignment horizontal="center" vertical="center" wrapText="1"/>
      <protection hidden="1"/>
    </xf>
    <xf numFmtId="0" fontId="4" fillId="2" borderId="0" xfId="1" applyFont="1" applyFill="1" applyAlignment="1" applyProtection="1">
      <alignment horizontal="center" vertical="center"/>
      <protection hidden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/>
      <protection hidden="1"/>
    </xf>
    <xf numFmtId="0" fontId="2" fillId="2" borderId="2" xfId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4" xr:uid="{00000000-0005-0000-0000-000003000000}"/>
    <cellStyle name="Финансовый 2 2 10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"/>
  <sheetViews>
    <sheetView showGridLines="0" tabSelected="1" zoomScale="70" zoomScaleNormal="70" zoomScaleSheetLayoutView="55" workbookViewId="0">
      <pane xSplit="2" ySplit="6" topLeftCell="D7" activePane="bottomRight" state="frozen"/>
      <selection pane="topRight" activeCell="C1" sqref="C1"/>
      <selection pane="bottomLeft" activeCell="A7" sqref="A7"/>
      <selection pane="bottomRight" activeCell="I8" sqref="I8"/>
    </sheetView>
  </sheetViews>
  <sheetFormatPr defaultColWidth="9.28515625" defaultRowHeight="18.75" x14ac:dyDescent="0.3"/>
  <cols>
    <col min="1" max="1" width="47.85546875" style="1" customWidth="1"/>
    <col min="2" max="2" width="11" style="1" customWidth="1"/>
    <col min="3" max="3" width="18.85546875" style="1" customWidth="1"/>
    <col min="4" max="4" width="20.28515625" style="1" customWidth="1"/>
    <col min="5" max="5" width="19" style="1" customWidth="1"/>
    <col min="6" max="6" width="19.5703125" style="1" customWidth="1"/>
    <col min="7" max="7" width="16.85546875" style="1" customWidth="1"/>
    <col min="8" max="8" width="89.140625" style="19" customWidth="1"/>
    <col min="9" max="9" width="155.5703125" style="1" customWidth="1"/>
    <col min="10" max="208" width="9.140625" style="1" customWidth="1"/>
    <col min="209" max="16384" width="9.28515625" style="1"/>
  </cols>
  <sheetData>
    <row r="1" spans="1:9" x14ac:dyDescent="0.3">
      <c r="H1" s="74" t="s">
        <v>103</v>
      </c>
      <c r="I1" s="74"/>
    </row>
    <row r="2" spans="1:9" ht="20.25" x14ac:dyDescent="0.3">
      <c r="A2" s="77" t="s">
        <v>135</v>
      </c>
      <c r="B2" s="77"/>
      <c r="C2" s="77"/>
      <c r="D2" s="77"/>
      <c r="E2" s="77"/>
      <c r="F2" s="77"/>
      <c r="G2" s="77"/>
      <c r="H2" s="77"/>
      <c r="I2" s="77"/>
    </row>
    <row r="3" spans="1:9" x14ac:dyDescent="0.3">
      <c r="A3" s="2"/>
      <c r="B3" s="2"/>
      <c r="C3" s="2"/>
      <c r="D3" s="2"/>
      <c r="H3" s="3"/>
      <c r="I3" s="4"/>
    </row>
    <row r="4" spans="1:9" x14ac:dyDescent="0.3">
      <c r="A4" s="75" t="s">
        <v>98</v>
      </c>
      <c r="B4" s="75" t="s">
        <v>46</v>
      </c>
      <c r="C4" s="78" t="s">
        <v>130</v>
      </c>
      <c r="D4" s="78" t="s">
        <v>131</v>
      </c>
      <c r="E4" s="78" t="s">
        <v>134</v>
      </c>
      <c r="F4" s="79" t="s">
        <v>93</v>
      </c>
      <c r="G4" s="79"/>
      <c r="H4" s="80" t="s">
        <v>94</v>
      </c>
      <c r="I4" s="80"/>
    </row>
    <row r="5" spans="1:9" ht="56.25" x14ac:dyDescent="0.3">
      <c r="A5" s="76"/>
      <c r="B5" s="76"/>
      <c r="C5" s="78"/>
      <c r="D5" s="78"/>
      <c r="E5" s="78"/>
      <c r="F5" s="55" t="s">
        <v>95</v>
      </c>
      <c r="G5" s="55" t="s">
        <v>96</v>
      </c>
      <c r="H5" s="5" t="s">
        <v>97</v>
      </c>
      <c r="I5" s="5" t="s">
        <v>96</v>
      </c>
    </row>
    <row r="6" spans="1:9" s="6" customFormat="1" x14ac:dyDescent="0.3">
      <c r="A6" s="54">
        <v>1</v>
      </c>
      <c r="B6" s="54">
        <v>2</v>
      </c>
      <c r="C6" s="54">
        <v>3</v>
      </c>
      <c r="D6" s="54">
        <v>4</v>
      </c>
      <c r="E6" s="54">
        <v>5</v>
      </c>
      <c r="F6" s="56">
        <v>6</v>
      </c>
      <c r="G6" s="56">
        <v>7</v>
      </c>
      <c r="H6" s="5">
        <v>8</v>
      </c>
      <c r="I6" s="5">
        <v>9</v>
      </c>
    </row>
    <row r="7" spans="1:9" ht="37.5" x14ac:dyDescent="0.3">
      <c r="A7" s="23" t="s">
        <v>45</v>
      </c>
      <c r="B7" s="24" t="s">
        <v>47</v>
      </c>
      <c r="C7" s="29">
        <f>SUM(C8:C14)</f>
        <v>436547.9</v>
      </c>
      <c r="D7" s="29">
        <f>SUM(D8:D14)</f>
        <v>488734.30000000005</v>
      </c>
      <c r="E7" s="29">
        <f>SUM(E8:E14)</f>
        <v>461994.80000000005</v>
      </c>
      <c r="F7" s="31">
        <f>E7/C7*100</f>
        <v>105.82911978273175</v>
      </c>
      <c r="G7" s="49">
        <f>E7/D7*100</f>
        <v>94.528826808349649</v>
      </c>
      <c r="H7" s="50"/>
      <c r="I7" s="50"/>
    </row>
    <row r="8" spans="1:9" ht="75" x14ac:dyDescent="0.3">
      <c r="A8" s="7" t="s">
        <v>44</v>
      </c>
      <c r="B8" s="8" t="s">
        <v>48</v>
      </c>
      <c r="C8" s="30">
        <v>8338.4</v>
      </c>
      <c r="D8" s="30">
        <v>8639.2999999999993</v>
      </c>
      <c r="E8" s="30">
        <v>8129.7</v>
      </c>
      <c r="F8" s="33">
        <f t="shared" ref="F8:F56" si="0">E8/C8*100</f>
        <v>97.497121749976017</v>
      </c>
      <c r="G8" s="34">
        <f t="shared" ref="G8:G55" si="1">E8/D8*100</f>
        <v>94.101373953908308</v>
      </c>
      <c r="H8" s="60"/>
      <c r="I8" s="35" t="s">
        <v>159</v>
      </c>
    </row>
    <row r="9" spans="1:9" ht="93.75" x14ac:dyDescent="0.3">
      <c r="A9" s="7" t="s">
        <v>43</v>
      </c>
      <c r="B9" s="8" t="s">
        <v>49</v>
      </c>
      <c r="C9" s="30">
        <v>19177</v>
      </c>
      <c r="D9" s="30">
        <v>19275.3</v>
      </c>
      <c r="E9" s="30">
        <v>18309.400000000001</v>
      </c>
      <c r="F9" s="33">
        <f t="shared" si="0"/>
        <v>95.475830421859527</v>
      </c>
      <c r="G9" s="34">
        <f t="shared" si="1"/>
        <v>94.988923648399776</v>
      </c>
      <c r="H9" s="60"/>
      <c r="I9" s="60"/>
    </row>
    <row r="10" spans="1:9" ht="112.5" x14ac:dyDescent="0.3">
      <c r="A10" s="7" t="s">
        <v>42</v>
      </c>
      <c r="B10" s="8" t="s">
        <v>50</v>
      </c>
      <c r="C10" s="30">
        <v>153342.70000000001</v>
      </c>
      <c r="D10" s="30">
        <v>159549.6</v>
      </c>
      <c r="E10" s="30">
        <v>152514</v>
      </c>
      <c r="F10" s="33">
        <f t="shared" si="0"/>
        <v>99.459576491088256</v>
      </c>
      <c r="G10" s="34">
        <f t="shared" si="1"/>
        <v>95.590336798086611</v>
      </c>
      <c r="H10" s="60"/>
      <c r="I10" s="60"/>
    </row>
    <row r="11" spans="1:9" x14ac:dyDescent="0.3">
      <c r="A11" s="7" t="s">
        <v>41</v>
      </c>
      <c r="B11" s="8" t="s">
        <v>51</v>
      </c>
      <c r="C11" s="30">
        <v>1.7</v>
      </c>
      <c r="D11" s="30">
        <v>1.7</v>
      </c>
      <c r="E11" s="30">
        <v>1.7</v>
      </c>
      <c r="F11" s="33">
        <f t="shared" si="0"/>
        <v>100</v>
      </c>
      <c r="G11" s="34">
        <f t="shared" si="1"/>
        <v>100</v>
      </c>
      <c r="H11" s="60"/>
      <c r="I11" s="60"/>
    </row>
    <row r="12" spans="1:9" ht="93.75" x14ac:dyDescent="0.3">
      <c r="A12" s="7" t="s">
        <v>40</v>
      </c>
      <c r="B12" s="8" t="s">
        <v>52</v>
      </c>
      <c r="C12" s="30">
        <v>62584.1</v>
      </c>
      <c r="D12" s="30">
        <v>68649</v>
      </c>
      <c r="E12" s="30">
        <v>66952.800000000003</v>
      </c>
      <c r="F12" s="33">
        <f t="shared" si="0"/>
        <v>106.98052700286496</v>
      </c>
      <c r="G12" s="34">
        <f t="shared" si="1"/>
        <v>97.52917012629463</v>
      </c>
      <c r="H12" s="35" t="s">
        <v>124</v>
      </c>
      <c r="I12" s="60"/>
    </row>
    <row r="13" spans="1:9" x14ac:dyDescent="0.3">
      <c r="A13" s="7" t="s">
        <v>39</v>
      </c>
      <c r="B13" s="8" t="s">
        <v>53</v>
      </c>
      <c r="C13" s="30">
        <v>15000</v>
      </c>
      <c r="D13" s="30">
        <v>11510.8</v>
      </c>
      <c r="E13" s="30">
        <v>0</v>
      </c>
      <c r="F13" s="33">
        <f t="shared" si="0"/>
        <v>0</v>
      </c>
      <c r="G13" s="34">
        <f t="shared" si="1"/>
        <v>0</v>
      </c>
      <c r="H13" s="35" t="s">
        <v>108</v>
      </c>
      <c r="I13" s="52" t="s">
        <v>108</v>
      </c>
    </row>
    <row r="14" spans="1:9" ht="112.5" x14ac:dyDescent="0.3">
      <c r="A14" s="10" t="s">
        <v>38</v>
      </c>
      <c r="B14" s="11" t="s">
        <v>54</v>
      </c>
      <c r="C14" s="30">
        <v>178104</v>
      </c>
      <c r="D14" s="30">
        <v>221108.6</v>
      </c>
      <c r="E14" s="30">
        <v>216087.2</v>
      </c>
      <c r="F14" s="33">
        <f t="shared" si="0"/>
        <v>121.32641602659122</v>
      </c>
      <c r="G14" s="34">
        <f t="shared" si="1"/>
        <v>97.728989283998899</v>
      </c>
      <c r="H14" s="35" t="s">
        <v>132</v>
      </c>
      <c r="I14" s="61"/>
    </row>
    <row r="15" spans="1:9" x14ac:dyDescent="0.3">
      <c r="A15" s="25" t="s">
        <v>105</v>
      </c>
      <c r="B15" s="26" t="s">
        <v>104</v>
      </c>
      <c r="C15" s="29">
        <f>SUM(C16)</f>
        <v>4903</v>
      </c>
      <c r="D15" s="29">
        <f t="shared" ref="D15:E15" si="2">SUM(D16)</f>
        <v>4908.2</v>
      </c>
      <c r="E15" s="29">
        <f t="shared" si="2"/>
        <v>4908.2</v>
      </c>
      <c r="F15" s="31">
        <f t="shared" si="0"/>
        <v>100.10605751580664</v>
      </c>
      <c r="G15" s="32">
        <f t="shared" si="1"/>
        <v>100</v>
      </c>
      <c r="H15" s="57"/>
      <c r="I15" s="58"/>
    </row>
    <row r="16" spans="1:9" ht="37.5" x14ac:dyDescent="0.3">
      <c r="A16" s="10" t="s">
        <v>106</v>
      </c>
      <c r="B16" s="12" t="s">
        <v>107</v>
      </c>
      <c r="C16" s="30">
        <v>4903</v>
      </c>
      <c r="D16" s="30">
        <v>4908.2</v>
      </c>
      <c r="E16" s="30">
        <v>4908.2</v>
      </c>
      <c r="F16" s="33">
        <f t="shared" si="0"/>
        <v>100.10605751580664</v>
      </c>
      <c r="G16" s="34">
        <f t="shared" si="1"/>
        <v>100</v>
      </c>
      <c r="H16" s="71"/>
      <c r="I16" s="35"/>
    </row>
    <row r="17" spans="1:12" ht="75" x14ac:dyDescent="0.3">
      <c r="A17" s="36" t="s">
        <v>37</v>
      </c>
      <c r="B17" s="26" t="s">
        <v>55</v>
      </c>
      <c r="C17" s="29">
        <f>SUM(C18:C20)</f>
        <v>56683.6</v>
      </c>
      <c r="D17" s="29">
        <f>SUM(D18:D20)</f>
        <v>58553.2</v>
      </c>
      <c r="E17" s="29">
        <f>SUM(E18:E20)</f>
        <v>58132</v>
      </c>
      <c r="F17" s="31">
        <f t="shared" si="0"/>
        <v>102.55523643522994</v>
      </c>
      <c r="G17" s="32">
        <f t="shared" si="1"/>
        <v>99.28065417432353</v>
      </c>
      <c r="H17" s="48"/>
      <c r="I17" s="48"/>
    </row>
    <row r="18" spans="1:12" x14ac:dyDescent="0.3">
      <c r="A18" s="7" t="s">
        <v>36</v>
      </c>
      <c r="B18" s="8" t="s">
        <v>56</v>
      </c>
      <c r="C18" s="30">
        <v>4869.2</v>
      </c>
      <c r="D18" s="30">
        <v>4905.2</v>
      </c>
      <c r="E18" s="30">
        <v>4797</v>
      </c>
      <c r="F18" s="33">
        <f t="shared" si="0"/>
        <v>98.517210219337883</v>
      </c>
      <c r="G18" s="34">
        <f t="shared" si="1"/>
        <v>97.794177607437007</v>
      </c>
      <c r="H18" s="35"/>
      <c r="I18" s="60"/>
    </row>
    <row r="19" spans="1:12" ht="75" x14ac:dyDescent="0.3">
      <c r="A19" s="9" t="s">
        <v>109</v>
      </c>
      <c r="B19" s="8" t="s">
        <v>110</v>
      </c>
      <c r="C19" s="30">
        <v>51631.1</v>
      </c>
      <c r="D19" s="30">
        <v>53464.7</v>
      </c>
      <c r="E19" s="30">
        <v>53151.7</v>
      </c>
      <c r="F19" s="33">
        <f t="shared" si="0"/>
        <v>102.94512415966346</v>
      </c>
      <c r="G19" s="34">
        <f t="shared" si="1"/>
        <v>99.414566994671247</v>
      </c>
      <c r="H19" s="61"/>
      <c r="I19" s="60"/>
    </row>
    <row r="20" spans="1:12" ht="56.25" x14ac:dyDescent="0.3">
      <c r="A20" s="7" t="s">
        <v>35</v>
      </c>
      <c r="B20" s="8" t="s">
        <v>57</v>
      </c>
      <c r="C20" s="30">
        <v>183.3</v>
      </c>
      <c r="D20" s="30">
        <v>183.3</v>
      </c>
      <c r="E20" s="30">
        <v>183.3</v>
      </c>
      <c r="F20" s="33">
        <f t="shared" si="0"/>
        <v>100</v>
      </c>
      <c r="G20" s="34">
        <f t="shared" si="1"/>
        <v>100</v>
      </c>
      <c r="H20" s="60"/>
      <c r="I20" s="60"/>
    </row>
    <row r="21" spans="1:12" x14ac:dyDescent="0.3">
      <c r="A21" s="25" t="s">
        <v>34</v>
      </c>
      <c r="B21" s="26" t="s">
        <v>58</v>
      </c>
      <c r="C21" s="29">
        <f>SUM(C22:C27)</f>
        <v>448445.3</v>
      </c>
      <c r="D21" s="29">
        <f t="shared" ref="D21:E21" si="3">SUM(D22:D27)</f>
        <v>703719.7</v>
      </c>
      <c r="E21" s="29">
        <f t="shared" si="3"/>
        <v>633341.9</v>
      </c>
      <c r="F21" s="31">
        <f>E21/C21*100</f>
        <v>141.23058040746554</v>
      </c>
      <c r="G21" s="32">
        <f t="shared" si="1"/>
        <v>89.999171545147888</v>
      </c>
      <c r="H21" s="62"/>
      <c r="I21" s="62"/>
    </row>
    <row r="22" spans="1:12" ht="56.25" x14ac:dyDescent="0.3">
      <c r="A22" s="7" t="s">
        <v>33</v>
      </c>
      <c r="B22" s="8" t="s">
        <v>59</v>
      </c>
      <c r="C22" s="30">
        <v>25338.2</v>
      </c>
      <c r="D22" s="30">
        <v>39503.699999999997</v>
      </c>
      <c r="E22" s="30">
        <v>39384.699999999997</v>
      </c>
      <c r="F22" s="33">
        <f t="shared" ref="F22:F25" si="4">E22/C22*100</f>
        <v>155.43606096723522</v>
      </c>
      <c r="G22" s="34">
        <f t="shared" si="1"/>
        <v>99.698762394408618</v>
      </c>
      <c r="H22" s="35" t="s">
        <v>129</v>
      </c>
      <c r="I22" s="35" t="s">
        <v>125</v>
      </c>
    </row>
    <row r="23" spans="1:12" ht="105.75" customHeight="1" x14ac:dyDescent="0.3">
      <c r="A23" s="7" t="s">
        <v>32</v>
      </c>
      <c r="B23" s="8" t="s">
        <v>60</v>
      </c>
      <c r="C23" s="30">
        <v>111045.3</v>
      </c>
      <c r="D23" s="30">
        <v>170140</v>
      </c>
      <c r="E23" s="30">
        <v>166174.29999999999</v>
      </c>
      <c r="F23" s="33">
        <f t="shared" si="4"/>
        <v>149.64550503263081</v>
      </c>
      <c r="G23" s="34">
        <f t="shared" si="1"/>
        <v>97.669154813682852</v>
      </c>
      <c r="H23" s="35" t="s">
        <v>137</v>
      </c>
      <c r="I23" s="60"/>
    </row>
    <row r="24" spans="1:12" ht="93.75" x14ac:dyDescent="0.3">
      <c r="A24" s="7" t="s">
        <v>31</v>
      </c>
      <c r="B24" s="8" t="s">
        <v>61</v>
      </c>
      <c r="C24" s="30">
        <v>7268.5</v>
      </c>
      <c r="D24" s="30">
        <v>7268.5</v>
      </c>
      <c r="E24" s="30">
        <v>6578.7</v>
      </c>
      <c r="F24" s="33">
        <f t="shared" si="4"/>
        <v>90.509733782761231</v>
      </c>
      <c r="G24" s="34">
        <f t="shared" si="1"/>
        <v>90.509733782761231</v>
      </c>
      <c r="H24" s="51" t="s">
        <v>126</v>
      </c>
      <c r="I24" s="51" t="s">
        <v>126</v>
      </c>
    </row>
    <row r="25" spans="1:12" ht="150" x14ac:dyDescent="0.3">
      <c r="A25" s="10" t="s">
        <v>30</v>
      </c>
      <c r="B25" s="11" t="s">
        <v>62</v>
      </c>
      <c r="C25" s="30">
        <v>95160.3</v>
      </c>
      <c r="D25" s="30">
        <v>275469.5</v>
      </c>
      <c r="E25" s="30">
        <v>218935</v>
      </c>
      <c r="F25" s="33">
        <f t="shared" si="4"/>
        <v>230.06968242008483</v>
      </c>
      <c r="G25" s="34">
        <f t="shared" si="1"/>
        <v>79.47703829280556</v>
      </c>
      <c r="H25" s="35" t="s">
        <v>127</v>
      </c>
      <c r="I25" s="51" t="s">
        <v>138</v>
      </c>
      <c r="L25" s="14"/>
    </row>
    <row r="26" spans="1:12" ht="93.75" x14ac:dyDescent="0.3">
      <c r="A26" s="10" t="s">
        <v>100</v>
      </c>
      <c r="B26" s="11" t="s">
        <v>99</v>
      </c>
      <c r="C26" s="30">
        <v>5876.5</v>
      </c>
      <c r="D26" s="30">
        <v>5569</v>
      </c>
      <c r="E26" s="30">
        <v>5480.3</v>
      </c>
      <c r="F26" s="33">
        <f>E26/C26*100</f>
        <v>93.257891602144142</v>
      </c>
      <c r="G26" s="34">
        <f t="shared" si="1"/>
        <v>98.407254444244927</v>
      </c>
      <c r="H26" s="35" t="s">
        <v>128</v>
      </c>
      <c r="I26" s="60"/>
    </row>
    <row r="27" spans="1:12" ht="102" customHeight="1" x14ac:dyDescent="0.3">
      <c r="A27" s="10" t="s">
        <v>29</v>
      </c>
      <c r="B27" s="11" t="s">
        <v>63</v>
      </c>
      <c r="C27" s="30">
        <v>203756.5</v>
      </c>
      <c r="D27" s="30">
        <v>205769</v>
      </c>
      <c r="E27" s="30">
        <v>196788.9</v>
      </c>
      <c r="F27" s="33">
        <f>E27/C27*100</f>
        <v>96.580428109041918</v>
      </c>
      <c r="G27" s="34">
        <f>E27/D27*100</f>
        <v>95.635834357945072</v>
      </c>
      <c r="H27" s="35" t="s">
        <v>133</v>
      </c>
      <c r="I27" s="60"/>
    </row>
    <row r="28" spans="1:12" ht="37.5" x14ac:dyDescent="0.3">
      <c r="A28" s="27" t="s">
        <v>28</v>
      </c>
      <c r="B28" s="28" t="s">
        <v>64</v>
      </c>
      <c r="C28" s="29">
        <f>SUM(C29:C32)</f>
        <v>870996.1</v>
      </c>
      <c r="D28" s="29">
        <f t="shared" ref="D28:E28" si="5">SUM(D29:D32)</f>
        <v>1506171.0999999999</v>
      </c>
      <c r="E28" s="29">
        <f t="shared" si="5"/>
        <v>1291993.3</v>
      </c>
      <c r="F28" s="31">
        <f t="shared" si="0"/>
        <v>148.33514179914241</v>
      </c>
      <c r="G28" s="32">
        <f t="shared" si="1"/>
        <v>85.779982101635071</v>
      </c>
      <c r="H28" s="62"/>
      <c r="I28" s="62"/>
    </row>
    <row r="29" spans="1:12" ht="60.75" customHeight="1" x14ac:dyDescent="0.3">
      <c r="A29" s="15" t="s">
        <v>27</v>
      </c>
      <c r="B29" s="16" t="s">
        <v>65</v>
      </c>
      <c r="C29" s="30">
        <v>246979</v>
      </c>
      <c r="D29" s="30">
        <v>268301.3</v>
      </c>
      <c r="E29" s="30">
        <v>261420.6</v>
      </c>
      <c r="F29" s="33">
        <f t="shared" si="0"/>
        <v>105.84729875819401</v>
      </c>
      <c r="G29" s="34">
        <f t="shared" si="1"/>
        <v>97.435457822977384</v>
      </c>
      <c r="H29" s="35" t="s">
        <v>120</v>
      </c>
      <c r="I29" s="60"/>
    </row>
    <row r="30" spans="1:12" ht="131.25" customHeight="1" x14ac:dyDescent="0.3">
      <c r="A30" s="17" t="s">
        <v>26</v>
      </c>
      <c r="B30" s="18" t="s">
        <v>66</v>
      </c>
      <c r="C30" s="30">
        <v>612685.69999999995</v>
      </c>
      <c r="D30" s="30">
        <v>1170853.3999999999</v>
      </c>
      <c r="E30" s="30">
        <v>967552.5</v>
      </c>
      <c r="F30" s="33">
        <f t="shared" si="0"/>
        <v>157.91987637380797</v>
      </c>
      <c r="G30" s="34">
        <f t="shared" si="1"/>
        <v>82.636519653100905</v>
      </c>
      <c r="H30" s="59" t="s">
        <v>141</v>
      </c>
      <c r="I30" s="52" t="s">
        <v>142</v>
      </c>
    </row>
    <row r="31" spans="1:12" ht="75" x14ac:dyDescent="0.3">
      <c r="A31" s="10" t="s">
        <v>25</v>
      </c>
      <c r="B31" s="11" t="s">
        <v>67</v>
      </c>
      <c r="C31" s="30">
        <v>11310.6</v>
      </c>
      <c r="D31" s="30">
        <v>66998.2</v>
      </c>
      <c r="E31" s="30">
        <v>63002</v>
      </c>
      <c r="F31" s="33">
        <f t="shared" si="0"/>
        <v>557.01731119480837</v>
      </c>
      <c r="G31" s="34">
        <f t="shared" si="1"/>
        <v>94.035362144057615</v>
      </c>
      <c r="H31" s="35" t="s">
        <v>119</v>
      </c>
      <c r="I31" s="39" t="s">
        <v>139</v>
      </c>
    </row>
    <row r="32" spans="1:12" ht="56.25" x14ac:dyDescent="0.3">
      <c r="A32" s="7" t="s">
        <v>24</v>
      </c>
      <c r="B32" s="8" t="s">
        <v>68</v>
      </c>
      <c r="C32" s="30">
        <v>20.8</v>
      </c>
      <c r="D32" s="30">
        <v>18.2</v>
      </c>
      <c r="E32" s="30">
        <v>18.2</v>
      </c>
      <c r="F32" s="33">
        <f t="shared" si="0"/>
        <v>87.499999999999986</v>
      </c>
      <c r="G32" s="34">
        <f t="shared" si="1"/>
        <v>100</v>
      </c>
      <c r="H32" s="35" t="s">
        <v>140</v>
      </c>
      <c r="I32" s="61"/>
    </row>
    <row r="33" spans="1:9" x14ac:dyDescent="0.3">
      <c r="A33" s="25" t="s">
        <v>23</v>
      </c>
      <c r="B33" s="26" t="s">
        <v>69</v>
      </c>
      <c r="C33" s="29">
        <f>C34</f>
        <v>56077</v>
      </c>
      <c r="D33" s="29">
        <f t="shared" ref="D33:E33" si="6">D34</f>
        <v>573483.1</v>
      </c>
      <c r="E33" s="29">
        <f t="shared" si="6"/>
        <v>177035.3</v>
      </c>
      <c r="F33" s="31">
        <f t="shared" si="0"/>
        <v>315.70037626834528</v>
      </c>
      <c r="G33" s="32">
        <f t="shared" si="1"/>
        <v>30.87018606128062</v>
      </c>
      <c r="H33" s="62"/>
      <c r="I33" s="62"/>
    </row>
    <row r="34" spans="1:9" ht="63.75" customHeight="1" x14ac:dyDescent="0.3">
      <c r="A34" s="7" t="s">
        <v>22</v>
      </c>
      <c r="B34" s="8" t="s">
        <v>70</v>
      </c>
      <c r="C34" s="30">
        <v>56077</v>
      </c>
      <c r="D34" s="30">
        <v>573483.1</v>
      </c>
      <c r="E34" s="30">
        <v>177035.3</v>
      </c>
      <c r="F34" s="33">
        <f t="shared" si="0"/>
        <v>315.70037626834528</v>
      </c>
      <c r="G34" s="34">
        <f t="shared" si="1"/>
        <v>30.87018606128062</v>
      </c>
      <c r="H34" s="52" t="s">
        <v>121</v>
      </c>
      <c r="I34" s="53" t="s">
        <v>143</v>
      </c>
    </row>
    <row r="35" spans="1:9" x14ac:dyDescent="0.3">
      <c r="A35" s="25" t="s">
        <v>21</v>
      </c>
      <c r="B35" s="26" t="s">
        <v>71</v>
      </c>
      <c r="C35" s="29">
        <f>SUM(C36:C40)</f>
        <v>2408506</v>
      </c>
      <c r="D35" s="29">
        <f t="shared" ref="D35:E35" si="7">SUM(D36:D40)</f>
        <v>2554709.1</v>
      </c>
      <c r="E35" s="29">
        <f t="shared" si="7"/>
        <v>2424166.1</v>
      </c>
      <c r="F35" s="31">
        <f t="shared" si="0"/>
        <v>100.65019975038467</v>
      </c>
      <c r="G35" s="32">
        <f t="shared" si="1"/>
        <v>94.890103143250244</v>
      </c>
      <c r="H35" s="62"/>
      <c r="I35" s="62"/>
    </row>
    <row r="36" spans="1:9" ht="232.5" customHeight="1" x14ac:dyDescent="0.3">
      <c r="A36" s="7" t="s">
        <v>20</v>
      </c>
      <c r="B36" s="8" t="s">
        <v>72</v>
      </c>
      <c r="C36" s="30">
        <v>348382.2</v>
      </c>
      <c r="D36" s="30">
        <v>320128</v>
      </c>
      <c r="E36" s="30">
        <v>302221.40000000002</v>
      </c>
      <c r="F36" s="33">
        <f>E36/C36*100</f>
        <v>86.749954503990153</v>
      </c>
      <c r="G36" s="34">
        <f t="shared" si="1"/>
        <v>94.406424930027995</v>
      </c>
      <c r="H36" s="35" t="s">
        <v>150</v>
      </c>
      <c r="I36" s="52" t="s">
        <v>148</v>
      </c>
    </row>
    <row r="37" spans="1:9" ht="325.5" customHeight="1" x14ac:dyDescent="0.3">
      <c r="A37" s="7" t="s">
        <v>19</v>
      </c>
      <c r="B37" s="8" t="s">
        <v>73</v>
      </c>
      <c r="C37" s="30">
        <v>1740913.2</v>
      </c>
      <c r="D37" s="30">
        <v>1870723.5</v>
      </c>
      <c r="E37" s="30">
        <v>1767072.6</v>
      </c>
      <c r="F37" s="33">
        <f t="shared" si="0"/>
        <v>101.50262517396042</v>
      </c>
      <c r="G37" s="34">
        <f t="shared" si="1"/>
        <v>94.459314805207725</v>
      </c>
      <c r="H37" s="60"/>
      <c r="I37" s="35" t="s">
        <v>149</v>
      </c>
    </row>
    <row r="38" spans="1:9" x14ac:dyDescent="0.3">
      <c r="A38" s="7" t="s">
        <v>18</v>
      </c>
      <c r="B38" s="8" t="s">
        <v>74</v>
      </c>
      <c r="C38" s="30">
        <v>177556.5</v>
      </c>
      <c r="D38" s="30">
        <v>178505.60000000001</v>
      </c>
      <c r="E38" s="30">
        <v>177184</v>
      </c>
      <c r="F38" s="33">
        <f t="shared" si="0"/>
        <v>99.790207624052059</v>
      </c>
      <c r="G38" s="34">
        <f t="shared" si="1"/>
        <v>99.259631070397788</v>
      </c>
      <c r="H38" s="60"/>
      <c r="I38" s="61"/>
    </row>
    <row r="39" spans="1:9" s="43" customFormat="1" ht="150" x14ac:dyDescent="0.3">
      <c r="A39" s="44" t="s">
        <v>17</v>
      </c>
      <c r="B39" s="45" t="s">
        <v>75</v>
      </c>
      <c r="C39" s="30">
        <v>3108.1</v>
      </c>
      <c r="D39" s="30">
        <v>9406.2000000000007</v>
      </c>
      <c r="E39" s="30">
        <v>9279.2000000000007</v>
      </c>
      <c r="F39" s="41">
        <f t="shared" si="0"/>
        <v>298.54895273639846</v>
      </c>
      <c r="G39" s="42">
        <f t="shared" si="1"/>
        <v>98.649826710042305</v>
      </c>
      <c r="H39" s="35" t="s">
        <v>147</v>
      </c>
      <c r="I39" s="64"/>
    </row>
    <row r="40" spans="1:9" ht="131.25" x14ac:dyDescent="0.3">
      <c r="A40" s="7" t="s">
        <v>16</v>
      </c>
      <c r="B40" s="8" t="s">
        <v>76</v>
      </c>
      <c r="C40" s="30">
        <v>138546</v>
      </c>
      <c r="D40" s="30">
        <v>175945.8</v>
      </c>
      <c r="E40" s="30">
        <v>168408.9</v>
      </c>
      <c r="F40" s="33">
        <f t="shared" si="0"/>
        <v>121.5545017539301</v>
      </c>
      <c r="G40" s="34">
        <f t="shared" si="1"/>
        <v>95.716351285452689</v>
      </c>
      <c r="H40" s="35" t="s">
        <v>146</v>
      </c>
      <c r="I40" s="60"/>
    </row>
    <row r="41" spans="1:9" x14ac:dyDescent="0.3">
      <c r="A41" s="25" t="s">
        <v>15</v>
      </c>
      <c r="B41" s="26" t="s">
        <v>77</v>
      </c>
      <c r="C41" s="29">
        <f>SUM(C42:C43)</f>
        <v>192909.1</v>
      </c>
      <c r="D41" s="29">
        <f t="shared" ref="D41:E41" si="8">SUM(D42:D43)</f>
        <v>462006.5</v>
      </c>
      <c r="E41" s="29">
        <f t="shared" si="8"/>
        <v>220999</v>
      </c>
      <c r="F41" s="31">
        <f t="shared" si="0"/>
        <v>114.56121043538121</v>
      </c>
      <c r="G41" s="32">
        <f t="shared" si="1"/>
        <v>47.834608387544328</v>
      </c>
      <c r="H41" s="65"/>
      <c r="I41" s="65"/>
    </row>
    <row r="42" spans="1:9" s="43" customFormat="1" ht="409.5" x14ac:dyDescent="0.3">
      <c r="A42" s="44" t="s">
        <v>14</v>
      </c>
      <c r="B42" s="45" t="s">
        <v>78</v>
      </c>
      <c r="C42" s="30">
        <v>191629.1</v>
      </c>
      <c r="D42" s="30">
        <v>459994</v>
      </c>
      <c r="E42" s="30">
        <v>218986.9</v>
      </c>
      <c r="F42" s="41">
        <f t="shared" si="0"/>
        <v>114.27643296346952</v>
      </c>
      <c r="G42" s="42">
        <f t="shared" si="1"/>
        <v>47.606468780027569</v>
      </c>
      <c r="H42" s="59" t="s">
        <v>145</v>
      </c>
      <c r="I42" s="59" t="s">
        <v>151</v>
      </c>
    </row>
    <row r="43" spans="1:9" ht="93.75" x14ac:dyDescent="0.3">
      <c r="A43" s="7" t="s">
        <v>13</v>
      </c>
      <c r="B43" s="8" t="s">
        <v>79</v>
      </c>
      <c r="C43" s="30">
        <v>1280</v>
      </c>
      <c r="D43" s="30">
        <v>2012.5</v>
      </c>
      <c r="E43" s="30">
        <v>2012.1</v>
      </c>
      <c r="F43" s="41">
        <f t="shared" si="0"/>
        <v>157.19531249999997</v>
      </c>
      <c r="G43" s="42">
        <f t="shared" si="1"/>
        <v>99.980124223602488</v>
      </c>
      <c r="H43" s="59" t="s">
        <v>144</v>
      </c>
      <c r="I43" s="64"/>
    </row>
    <row r="44" spans="1:9" x14ac:dyDescent="0.3">
      <c r="A44" s="25" t="s">
        <v>12</v>
      </c>
      <c r="B44" s="26" t="s">
        <v>80</v>
      </c>
      <c r="C44" s="29">
        <f>SUM(C45:C45)</f>
        <v>3618.8</v>
      </c>
      <c r="D44" s="29">
        <f>SUM(D45:D45)</f>
        <v>3252</v>
      </c>
      <c r="E44" s="29">
        <f>SUM(E45:E45)</f>
        <v>3251.9</v>
      </c>
      <c r="F44" s="31">
        <f t="shared" si="0"/>
        <v>89.861279982314585</v>
      </c>
      <c r="G44" s="32">
        <f t="shared" si="1"/>
        <v>99.99692496924969</v>
      </c>
      <c r="H44" s="66"/>
      <c r="I44" s="66"/>
    </row>
    <row r="45" spans="1:9" ht="69.75" customHeight="1" x14ac:dyDescent="0.3">
      <c r="A45" s="7" t="s">
        <v>11</v>
      </c>
      <c r="B45" s="8" t="s">
        <v>81</v>
      </c>
      <c r="C45" s="30">
        <v>3618.8</v>
      </c>
      <c r="D45" s="30">
        <v>3252</v>
      </c>
      <c r="E45" s="30">
        <v>3251.9</v>
      </c>
      <c r="F45" s="33">
        <f t="shared" si="0"/>
        <v>89.861279982314585</v>
      </c>
      <c r="G45" s="34">
        <f t="shared" si="1"/>
        <v>99.99692496924969</v>
      </c>
      <c r="H45" s="35" t="s">
        <v>118</v>
      </c>
      <c r="I45" s="60"/>
    </row>
    <row r="46" spans="1:9" x14ac:dyDescent="0.3">
      <c r="A46" s="25" t="s">
        <v>10</v>
      </c>
      <c r="B46" s="26" t="s">
        <v>82</v>
      </c>
      <c r="C46" s="29">
        <f>SUM(C47:C49)</f>
        <v>28623.3</v>
      </c>
      <c r="D46" s="29">
        <f>SUM(D47:D49)</f>
        <v>64724</v>
      </c>
      <c r="E46" s="29">
        <f>SUM(E47:E49)</f>
        <v>61674.9</v>
      </c>
      <c r="F46" s="31">
        <f t="shared" si="0"/>
        <v>215.47096246763999</v>
      </c>
      <c r="G46" s="32">
        <f t="shared" si="1"/>
        <v>95.289073604845186</v>
      </c>
      <c r="H46" s="62"/>
      <c r="I46" s="62"/>
    </row>
    <row r="47" spans="1:9" ht="150" x14ac:dyDescent="0.3">
      <c r="A47" s="7" t="s">
        <v>9</v>
      </c>
      <c r="B47" s="8" t="s">
        <v>83</v>
      </c>
      <c r="C47" s="30">
        <v>18000</v>
      </c>
      <c r="D47" s="30">
        <v>19277</v>
      </c>
      <c r="E47" s="30">
        <v>19186.900000000001</v>
      </c>
      <c r="F47" s="33">
        <f t="shared" si="0"/>
        <v>106.5938888888889</v>
      </c>
      <c r="G47" s="34">
        <f t="shared" si="1"/>
        <v>99.532603620895372</v>
      </c>
      <c r="H47" s="72" t="s">
        <v>152</v>
      </c>
      <c r="I47" s="60"/>
    </row>
    <row r="48" spans="1:9" s="43" customFormat="1" ht="222.75" customHeight="1" x14ac:dyDescent="0.3">
      <c r="A48" s="44" t="s">
        <v>8</v>
      </c>
      <c r="B48" s="45" t="s">
        <v>84</v>
      </c>
      <c r="C48" s="30">
        <v>2971</v>
      </c>
      <c r="D48" s="30">
        <v>38402.199999999997</v>
      </c>
      <c r="E48" s="30">
        <v>35443.199999999997</v>
      </c>
      <c r="F48" s="41">
        <f t="shared" si="0"/>
        <v>1192.9720632783574</v>
      </c>
      <c r="G48" s="42">
        <f t="shared" si="1"/>
        <v>92.294712282108833</v>
      </c>
      <c r="H48" s="72" t="s">
        <v>154</v>
      </c>
      <c r="I48" s="73" t="s">
        <v>153</v>
      </c>
    </row>
    <row r="49" spans="1:9" s="43" customFormat="1" ht="281.25" x14ac:dyDescent="0.3">
      <c r="A49" s="44" t="s">
        <v>7</v>
      </c>
      <c r="B49" s="45" t="s">
        <v>85</v>
      </c>
      <c r="C49" s="30">
        <v>7652.3</v>
      </c>
      <c r="D49" s="30">
        <v>7044.8</v>
      </c>
      <c r="E49" s="30">
        <v>7044.8</v>
      </c>
      <c r="F49" s="41">
        <f t="shared" si="0"/>
        <v>92.061210355056659</v>
      </c>
      <c r="G49" s="42">
        <f t="shared" si="1"/>
        <v>100</v>
      </c>
      <c r="H49" s="73" t="s">
        <v>155</v>
      </c>
      <c r="I49" s="68"/>
    </row>
    <row r="50" spans="1:9" ht="37.5" x14ac:dyDescent="0.3">
      <c r="A50" s="25" t="s">
        <v>6</v>
      </c>
      <c r="B50" s="26" t="s">
        <v>86</v>
      </c>
      <c r="C50" s="29">
        <f>SUM(C51:C53)</f>
        <v>95201.099999999991</v>
      </c>
      <c r="D50" s="29">
        <f t="shared" ref="D50:E50" si="9">SUM(D51:D53)</f>
        <v>99321.7</v>
      </c>
      <c r="E50" s="29">
        <f t="shared" si="9"/>
        <v>98510.3</v>
      </c>
      <c r="F50" s="31">
        <f t="shared" si="0"/>
        <v>103.47601025618403</v>
      </c>
      <c r="G50" s="32">
        <f t="shared" si="1"/>
        <v>99.183058687074436</v>
      </c>
      <c r="H50" s="62"/>
      <c r="I50" s="62"/>
    </row>
    <row r="51" spans="1:9" s="43" customFormat="1" ht="131.25" customHeight="1" x14ac:dyDescent="0.3">
      <c r="A51" s="44" t="s">
        <v>5</v>
      </c>
      <c r="B51" s="45" t="s">
        <v>87</v>
      </c>
      <c r="C51" s="40">
        <v>2250.9</v>
      </c>
      <c r="D51" s="40">
        <v>365.2</v>
      </c>
      <c r="E51" s="40">
        <v>365.2</v>
      </c>
      <c r="F51" s="41">
        <f t="shared" si="0"/>
        <v>16.224621262606068</v>
      </c>
      <c r="G51" s="42">
        <f t="shared" si="1"/>
        <v>100</v>
      </c>
      <c r="H51" s="59" t="s">
        <v>157</v>
      </c>
      <c r="I51" s="69"/>
    </row>
    <row r="52" spans="1:9" s="43" customFormat="1" ht="112.5" x14ac:dyDescent="0.3">
      <c r="A52" s="44" t="s">
        <v>4</v>
      </c>
      <c r="B52" s="45" t="s">
        <v>88</v>
      </c>
      <c r="C52" s="40">
        <v>2685.5</v>
      </c>
      <c r="D52" s="40">
        <v>2885.5</v>
      </c>
      <c r="E52" s="40">
        <v>2885.5</v>
      </c>
      <c r="F52" s="41">
        <f t="shared" si="0"/>
        <v>107.447402718302</v>
      </c>
      <c r="G52" s="42">
        <f t="shared" si="1"/>
        <v>100</v>
      </c>
      <c r="H52" s="72" t="s">
        <v>158</v>
      </c>
      <c r="I52" s="67"/>
    </row>
    <row r="53" spans="1:9" ht="112.5" x14ac:dyDescent="0.3">
      <c r="A53" s="7" t="s">
        <v>102</v>
      </c>
      <c r="B53" s="8" t="s">
        <v>101</v>
      </c>
      <c r="C53" s="40">
        <v>90264.7</v>
      </c>
      <c r="D53" s="40">
        <v>96071</v>
      </c>
      <c r="E53" s="40">
        <v>95259.6</v>
      </c>
      <c r="F53" s="33">
        <f t="shared" si="0"/>
        <v>105.53361391551736</v>
      </c>
      <c r="G53" s="34">
        <f t="shared" si="1"/>
        <v>99.155416306689844</v>
      </c>
      <c r="H53" s="39" t="s">
        <v>156</v>
      </c>
      <c r="I53" s="63"/>
    </row>
    <row r="54" spans="1:9" ht="37.5" x14ac:dyDescent="0.3">
      <c r="A54" s="25" t="s">
        <v>3</v>
      </c>
      <c r="B54" s="26" t="s">
        <v>89</v>
      </c>
      <c r="C54" s="29">
        <f>SUM(C55)</f>
        <v>16598.2</v>
      </c>
      <c r="D54" s="29">
        <f t="shared" ref="D54:E54" si="10">SUM(D55)</f>
        <v>19761.7</v>
      </c>
      <c r="E54" s="29">
        <f t="shared" si="10"/>
        <v>19755.8</v>
      </c>
      <c r="F54" s="31">
        <f t="shared" si="0"/>
        <v>119.02374956320566</v>
      </c>
      <c r="G54" s="32">
        <f t="shared" si="1"/>
        <v>99.970144268964717</v>
      </c>
      <c r="H54" s="62"/>
      <c r="I54" s="62"/>
    </row>
    <row r="55" spans="1:9" s="43" customFormat="1" ht="102" customHeight="1" x14ac:dyDescent="0.3">
      <c r="A55" s="44" t="s">
        <v>2</v>
      </c>
      <c r="B55" s="45" t="s">
        <v>90</v>
      </c>
      <c r="C55" s="30">
        <v>16598.2</v>
      </c>
      <c r="D55" s="30">
        <v>19761.7</v>
      </c>
      <c r="E55" s="30">
        <v>19755.8</v>
      </c>
      <c r="F55" s="41">
        <f t="shared" si="0"/>
        <v>119.02374956320566</v>
      </c>
      <c r="G55" s="42">
        <f t="shared" si="1"/>
        <v>99.970144268964717</v>
      </c>
      <c r="H55" s="59" t="s">
        <v>136</v>
      </c>
      <c r="I55" s="64"/>
    </row>
    <row r="56" spans="1:9" ht="56.25" x14ac:dyDescent="0.3">
      <c r="A56" s="25" t="s">
        <v>1</v>
      </c>
      <c r="B56" s="26" t="s">
        <v>91</v>
      </c>
      <c r="C56" s="29">
        <f>SUM(C57)</f>
        <v>267.2</v>
      </c>
      <c r="D56" s="29">
        <f t="shared" ref="D56:E56" si="11">SUM(D57)</f>
        <v>83.1</v>
      </c>
      <c r="E56" s="29">
        <f t="shared" si="11"/>
        <v>83</v>
      </c>
      <c r="F56" s="31">
        <f t="shared" si="0"/>
        <v>31.062874251497007</v>
      </c>
      <c r="G56" s="47">
        <f t="shared" ref="G56" si="12">E56/D56*100</f>
        <v>99.879663056558371</v>
      </c>
      <c r="H56" s="62"/>
      <c r="I56" s="62"/>
    </row>
    <row r="57" spans="1:9" ht="112.5" x14ac:dyDescent="0.3">
      <c r="A57" s="7" t="s">
        <v>0</v>
      </c>
      <c r="B57" s="8" t="s">
        <v>92</v>
      </c>
      <c r="C57" s="30">
        <v>267.2</v>
      </c>
      <c r="D57" s="30">
        <v>83.1</v>
      </c>
      <c r="E57" s="30">
        <v>83</v>
      </c>
      <c r="F57" s="33">
        <f t="shared" ref="F57:F59" si="13">E57/C57*100</f>
        <v>31.062874251497007</v>
      </c>
      <c r="G57" s="46">
        <f t="shared" ref="G57:G60" si="14">E57/D57*100</f>
        <v>99.879663056558371</v>
      </c>
      <c r="H57" s="35" t="s">
        <v>123</v>
      </c>
      <c r="I57" s="60"/>
    </row>
    <row r="58" spans="1:9" ht="75" x14ac:dyDescent="0.3">
      <c r="A58" s="36" t="s">
        <v>111</v>
      </c>
      <c r="B58" s="37" t="s">
        <v>112</v>
      </c>
      <c r="C58" s="30">
        <f>SUM(C59:C60)</f>
        <v>361818.9</v>
      </c>
      <c r="D58" s="30">
        <f t="shared" ref="D58:E58" si="15">SUM(D59:D60)</f>
        <v>362047.7</v>
      </c>
      <c r="E58" s="30">
        <f t="shared" si="15"/>
        <v>362047.7</v>
      </c>
      <c r="F58" s="33">
        <f t="shared" si="13"/>
        <v>100.06323605538572</v>
      </c>
      <c r="G58" s="46">
        <f t="shared" si="14"/>
        <v>100</v>
      </c>
      <c r="H58" s="60"/>
      <c r="I58" s="70"/>
    </row>
    <row r="59" spans="1:9" ht="75" x14ac:dyDescent="0.3">
      <c r="A59" s="9" t="s">
        <v>113</v>
      </c>
      <c r="B59" s="18" t="s">
        <v>114</v>
      </c>
      <c r="C59" s="30">
        <v>361818.9</v>
      </c>
      <c r="D59" s="30">
        <v>361818.9</v>
      </c>
      <c r="E59" s="30">
        <v>361818.9</v>
      </c>
      <c r="F59" s="33">
        <f t="shared" si="13"/>
        <v>100</v>
      </c>
      <c r="G59" s="46">
        <f t="shared" si="14"/>
        <v>100</v>
      </c>
      <c r="H59" s="60"/>
      <c r="I59" s="70"/>
    </row>
    <row r="60" spans="1:9" ht="93.75" x14ac:dyDescent="0.3">
      <c r="A60" s="20" t="s">
        <v>115</v>
      </c>
      <c r="B60" s="21" t="s">
        <v>116</v>
      </c>
      <c r="C60" s="30">
        <v>0</v>
      </c>
      <c r="D60" s="30">
        <v>228.8</v>
      </c>
      <c r="E60" s="30">
        <v>228.8</v>
      </c>
      <c r="F60" s="33"/>
      <c r="G60" s="46">
        <f t="shared" si="14"/>
        <v>100</v>
      </c>
      <c r="H60" s="35" t="s">
        <v>122</v>
      </c>
      <c r="I60" s="70"/>
    </row>
    <row r="61" spans="1:9" x14ac:dyDescent="0.3">
      <c r="A61" s="22" t="s">
        <v>117</v>
      </c>
      <c r="B61" s="13"/>
      <c r="C61" s="38">
        <f>C7+C15+C17+C21+C28+C33+C35+C41+C44+C46+C50+C54+C56+C58</f>
        <v>4981195.5</v>
      </c>
      <c r="D61" s="38">
        <f>D7+D15+D17+D21+D28+D33+D35+D41+D44+D46+D50+D54+D56+D58</f>
        <v>6901475.4000000004</v>
      </c>
      <c r="E61" s="38">
        <f>E7+E15+E17+E21+E28+E33+E35+E41+E44+E46+E50+E54+E56+E58</f>
        <v>5817894.2000000002</v>
      </c>
      <c r="F61" s="33">
        <f t="shared" ref="F61" si="16">E61/C61*100</f>
        <v>116.79714638785006</v>
      </c>
      <c r="G61" s="46">
        <f t="shared" ref="G61" si="17">E61/D61*100</f>
        <v>84.299281860803262</v>
      </c>
      <c r="H61" s="35"/>
      <c r="I61" s="13"/>
    </row>
    <row r="63" spans="1:9" x14ac:dyDescent="0.3">
      <c r="C63" s="38"/>
    </row>
  </sheetData>
  <customSheetViews>
    <customSheetView guid="{9129768D-A7EF-4954-83A8-6387B91D4BA6}" scale="60" showPageBreaks="1" showGridLines="0">
      <pane xSplit="2" ySplit="6" topLeftCell="C52" activePane="bottomRight" state="frozen"/>
      <selection pane="bottomRight" activeCell="H60" sqref="H60:I60"/>
      <pageMargins left="0.19685039370078741" right="0.19685039370078741" top="0.39370078740157483" bottom="0.39370078740157483" header="0" footer="0"/>
      <printOptions horizontalCentered="1"/>
      <pageSetup paperSize="9" scale="55" fitToHeight="0" orientation="landscape" r:id="rId1"/>
      <headerFooter scaleWithDoc="0">
        <oddHeader>&amp;C&amp;P</oddHeader>
      </headerFooter>
    </customSheetView>
    <customSheetView guid="{0DCE5C08-5122-4B52-B01C-47DABE3779D9}" scale="70" showPageBreaks="1" showGridLines="0">
      <pane xSplit="1" ySplit="5" topLeftCell="B66" activePane="bottomRight" state="frozen"/>
      <selection pane="bottomRight" activeCell="H21" sqref="H21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2"/>
      <headerFooter scaleWithDoc="0">
        <oddHeader>&amp;C&amp;P</oddHeader>
      </headerFooter>
    </customSheetView>
    <customSheetView guid="{5F143FF8-3602-42A8-8539-A52EA8D036B5}" scale="80" showGridLines="0">
      <pane xSplit="2" ySplit="6" topLeftCell="C22" activePane="bottomRight" state="frozen"/>
      <selection pane="bottomRight" activeCell="H23" sqref="H23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3"/>
      <headerFooter scaleWithDoc="0">
        <oddHeader>&amp;C&amp;P</oddHeader>
      </headerFooter>
    </customSheetView>
    <customSheetView guid="{B5845041-F5B2-42CA-A389-8943AD8F6CAB}" scale="70" showPageBreaks="1" showGridLines="0" fitToPage="1">
      <pane ySplit="7" topLeftCell="A14" activePane="bottomLeft" state="frozen"/>
      <selection pane="bottomLeft" activeCell="G18" sqref="G18"/>
      <pageMargins left="0.78740157480314965" right="0.78740157480314965" top="1.1811023622047245" bottom="0.39370078740157483" header="0.51181102362204722" footer="0.51181102362204722"/>
      <printOptions horizontalCentered="1"/>
      <pageSetup paperSize="9" scale="30" fitToHeight="6" orientation="landscape" r:id="rId4"/>
      <headerFooter scaleWithDoc="0">
        <oddHeader>&amp;C&amp;P</oddHeader>
      </headerFooter>
    </customSheetView>
    <customSheetView guid="{EA077EBC-6413-4E2D-B753-185439FF69C7}" scale="50" showPageBreaks="1" showGridLines="0" fitToPage="1">
      <pane ySplit="7" topLeftCell="A32" activePane="bottomLeft" state="frozen"/>
      <selection pane="bottomLeft" activeCell="I32" sqref="I32:I33"/>
      <pageMargins left="0.78740157480314965" right="0.78740157480314965" top="1.1811023622047245" bottom="0.39370078740157483" header="0.51181102362204722" footer="0.51181102362204722"/>
      <printOptions horizontalCentered="1"/>
      <pageSetup paperSize="9" scale="30" fitToHeight="0" orientation="landscape" r:id="rId5"/>
      <headerFooter scaleWithDoc="0">
        <oddHeader>&amp;C&amp;P</oddHeader>
      </headerFooter>
    </customSheetView>
    <customSheetView guid="{8805CE67-76F1-4A4E-A588-2232DC7DEBF7}" scale="70" showPageBreaks="1" showGridLines="0">
      <pane xSplit="1" ySplit="5" topLeftCell="B51" activePane="bottomRight" state="frozen"/>
      <selection pane="bottomRight" activeCell="J3" sqref="J3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6"/>
      <headerFooter scaleWithDoc="0">
        <oddHeader>&amp;C&amp;P</oddHeader>
      </headerFooter>
    </customSheetView>
    <customSheetView guid="{23C2DE77-367F-412B-939B-2DF244A29F72}" scale="90" showPageBreaks="1" showGridLines="0" topLeftCell="B50">
      <selection activeCell="I53" sqref="I53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7"/>
      <headerFooter scaleWithDoc="0">
        <oddHeader>&amp;C&amp;P</oddHeader>
      </headerFooter>
    </customSheetView>
    <customSheetView guid="{FBF5838E-6E5F-4A5F-8D44-B372236AD8F7}" scale="70" showPageBreaks="1" showGridLines="0">
      <pane ySplit="5" topLeftCell="A48" activePane="bottomLeft" state="frozen"/>
      <selection pane="bottomLeft" activeCell="I10" sqref="I10"/>
      <pageMargins left="0.43307086614173229" right="0.31496062992125984" top="0.55000000000000004" bottom="0.39370078740157483" header="0.51181102362204722" footer="0.28999999999999998"/>
      <pageSetup paperSize="9" scale="45" fitToHeight="0" orientation="portrait" r:id="rId8"/>
      <headerFooter scaleWithDoc="0"/>
    </customSheetView>
    <customSheetView guid="{5B975E36-9A34-4AC5-A0FA-EBFD6F1D41A7}" showPageBreaks="1" showGridLines="0" hiddenColumns="1">
      <pane ySplit="7" topLeftCell="A37" activePane="bottomLeft" state="frozen"/>
      <selection pane="bottomLeft" activeCell="P37" sqref="P37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9"/>
      <headerFooter scaleWithDoc="0">
        <oddHeader>&amp;C&amp;P</oddHeader>
      </headerFooter>
    </customSheetView>
    <customSheetView guid="{2CF3072E-406D-449F-9B24-C7C1904389DE}" scale="70" showPageBreaks="1" showGridLines="0">
      <pane ySplit="5" topLeftCell="A45" activePane="bottomLeft" state="frozen"/>
      <selection pane="bottomLeft" activeCell="D46" sqref="D46"/>
      <pageMargins left="0.43307086614173229" right="0.31496062992125984" top="0.55000000000000004" bottom="0.39370078740157483" header="0.51181102362204722" footer="0.28999999999999998"/>
      <pageSetup paperSize="9" scale="45" fitToHeight="0" orientation="portrait" r:id="rId10"/>
      <headerFooter scaleWithDoc="0"/>
    </customSheetView>
    <customSheetView guid="{39D1609B-8D1E-4763-A7F3-945B6382F697}" scale="70" showPageBreaks="1" showGridLines="0" topLeftCell="B1">
      <selection activeCell="H8" sqref="H8"/>
      <pageMargins left="0.78740157480314965" right="0.78740157480314965" top="1.1811023622047245" bottom="0.39370078740157483" header="0.51181102362204722" footer="0.51181102362204722"/>
      <printOptions horizontalCentered="1"/>
      <pageSetup paperSize="9" scale="60" firstPageNumber="186" fitToHeight="0" orientation="landscape" useFirstPageNumber="1" r:id="rId11"/>
      <headerFooter scaleWithDoc="0">
        <oddHeader>&amp;C&amp;P</oddHeader>
      </headerFooter>
    </customSheetView>
    <customSheetView guid="{D5402E3C-3609-4C2F-AD44-73C774DD3866}" scale="90" showPageBreaks="1" showGridLines="0" topLeftCell="G1">
      <pane ySplit="7" topLeftCell="A14" activePane="bottomLeft" state="frozen"/>
      <selection pane="bottomLeft" activeCell="I14" sqref="I14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12"/>
      <headerFooter scaleWithDoc="0">
        <oddHeader>&amp;C&amp;P</oddHeader>
      </headerFooter>
    </customSheetView>
    <customSheetView guid="{DDFF07CD-A04B-4A9E-8054-F896FA8E2C84}" scale="78" showPageBreaks="1" showGridLines="0" fitToPage="1" topLeftCell="A27">
      <selection activeCell="F28" sqref="F28"/>
      <pageMargins left="0.78740157480314965" right="0.78740157480314965" top="1.1811023622047245" bottom="0.39370078740157483" header="0.51181102362204722" footer="0.51181102362204722"/>
      <printOptions horizontalCentered="1"/>
      <pageSetup paperSize="9" scale="53" firstPageNumber="186" fitToHeight="10" orientation="landscape" useFirstPageNumber="1" r:id="rId13"/>
      <headerFooter scaleWithDoc="0">
        <oddHeader>&amp;C&amp;P</oddHeader>
      </headerFooter>
    </customSheetView>
    <customSheetView guid="{E91972EA-347F-4E33-9A1C-BC54A9C6A0E0}" scale="70" showPageBreaks="1" showGridLines="0">
      <pane ySplit="7" topLeftCell="A50" activePane="bottomLeft" state="frozen"/>
      <selection pane="bottomLeft" activeCell="J54" sqref="J54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14"/>
      <headerFooter scaleWithDoc="0">
        <oddHeader>&amp;C&amp;P</oddHeader>
      </headerFooter>
    </customSheetView>
    <customSheetView guid="{20D5DEEF-48D2-45F0-84EC-2A49C77F2786}" scale="80" showPageBreaks="1" showGridLines="0">
      <pane xSplit="2" ySplit="6" topLeftCell="C58" activePane="bottomRight" state="frozen"/>
      <selection pane="bottomRight" activeCell="H45" sqref="H45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15"/>
      <headerFooter scaleWithDoc="0">
        <oddHeader>&amp;C&amp;P</oddHeader>
      </headerFooter>
    </customSheetView>
    <customSheetView guid="{3880F898-5368-4DD3-B659-3197C50D3004}" scale="80" showPageBreaks="1" showGridLines="0">
      <pane xSplit="2" ySplit="6" topLeftCell="C39" activePane="bottomRight" state="frozen"/>
      <selection pane="bottomRight" activeCell="H39" sqref="H39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16"/>
      <headerFooter scaleWithDoc="0">
        <oddHeader>&amp;C&amp;P</oddHeader>
      </headerFooter>
    </customSheetView>
    <customSheetView guid="{55FBABF6-A60A-4665-9649-377D02DA0707}" scale="70" showPageBreaks="1" showGridLines="0" hiddenColumns="1">
      <pane xSplit="2" ySplit="6" topLeftCell="C28" activePane="bottomRight" state="frozen"/>
      <selection pane="bottomRight" activeCell="P36" sqref="P36"/>
      <pageMargins left="0.24" right="0.24" top="0.27" bottom="0.19" header="0" footer="0"/>
      <printOptions horizontalCentered="1"/>
      <pageSetup paperSize="9" scale="50" firstPageNumber="187" fitToHeight="10" orientation="portrait" useFirstPageNumber="1" r:id="rId17"/>
      <headerFooter scaleWithDoc="0">
        <oddHeader>&amp;C&amp;P</oddHeader>
      </headerFooter>
    </customSheetView>
    <customSheetView guid="{3981A607-216D-47EE-BEC1-0F79881FA304}" scale="70" showPageBreaks="1" showGridLines="0" printArea="1" topLeftCell="E1">
      <pane ySplit="7" topLeftCell="A8" activePane="bottomLeft" state="frozen"/>
      <selection pane="bottomLeft" activeCell="H61" sqref="H61"/>
      <pageMargins left="1.1811023622047245" right="0.39370078740157483" top="0.78740157480314965" bottom="0.78740157480314965" header="0" footer="0"/>
      <printOptions horizontalCentered="1"/>
      <pageSetup paperSize="9" scale="40" firstPageNumber="95" fitToHeight="12" orientation="landscape" useFirstPageNumber="1" r:id="rId18"/>
      <headerFooter scaleWithDoc="0">
        <oddHeader>&amp;C&amp;P</oddHeader>
      </headerFooter>
    </customSheetView>
  </customSheetViews>
  <mergeCells count="9">
    <mergeCell ref="H1:I1"/>
    <mergeCell ref="A4:A5"/>
    <mergeCell ref="B4:B5"/>
    <mergeCell ref="A2:I2"/>
    <mergeCell ref="C4:C5"/>
    <mergeCell ref="D4:D5"/>
    <mergeCell ref="E4:E5"/>
    <mergeCell ref="F4:G4"/>
    <mergeCell ref="H4:I4"/>
  </mergeCells>
  <printOptions horizontalCentered="1"/>
  <pageMargins left="1.1811023622047245" right="0.39370078740157483" top="0.78740157480314965" bottom="0.78740157480314965" header="0" footer="0"/>
  <pageSetup paperSize="9" scale="30" firstPageNumber="95" fitToHeight="0" orientation="landscape" useFirstPageNumber="1" r:id="rId19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Анализ по Рз Прз 2021</vt:lpstr>
      <vt:lpstr>'Анализ по Рз Прз 2021'!Заголовки_для_печати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Шипицина Екатерина Васильевна</dc:creator>
  <cp:lastModifiedBy>Мясников А.Ю.</cp:lastModifiedBy>
  <cp:lastPrinted>2023-04-21T12:05:01Z</cp:lastPrinted>
  <dcterms:created xsi:type="dcterms:W3CDTF">2018-01-23T07:26:18Z</dcterms:created>
  <dcterms:modified xsi:type="dcterms:W3CDTF">2025-04-21T05:59:14Z</dcterms:modified>
</cp:coreProperties>
</file>