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30" yWindow="0" windowWidth="12030" windowHeight="12450"/>
  </bookViews>
  <sheets>
    <sheet name="доходы" sheetId="1" r:id="rId1"/>
  </sheets>
  <definedNames>
    <definedName name="_xlnm._FilterDatabase" localSheetId="0" hidden="1">доходы!$A$2:$H$35</definedName>
    <definedName name="APPT" localSheetId="0">доходы!#REF!</definedName>
    <definedName name="FIO" localSheetId="0">доходы!#REF!</definedName>
    <definedName name="SIGN" localSheetId="0">доходы!#REF!</definedName>
    <definedName name="Z_0802AC52_9BE3_448E_99B9_F0CAE3C10C31_.wvu.FilterData" localSheetId="0" hidden="1">доходы!$A$2:$F$35</definedName>
    <definedName name="Z_160F787A_22F3_43B5_9A33_36FAC870A14F_.wvu.FilterData" localSheetId="0" hidden="1">доходы!$A$2:$F$35</definedName>
    <definedName name="Z_160F787A_22F3_43B5_9A33_36FAC870A14F_.wvu.PrintArea" localSheetId="0" hidden="1">доходы!$A$1:$H$35</definedName>
    <definedName name="Z_160F787A_22F3_43B5_9A33_36FAC870A14F_.wvu.PrintTitles" localSheetId="0" hidden="1">доходы!$2:$2</definedName>
    <definedName name="Z_B3365E97_AD1B_44E7_A643_0049F1E0C955_.wvu.FilterData" localSheetId="0" hidden="1">доходы!$A$2:$F$35</definedName>
    <definedName name="Z_B3365E97_AD1B_44E7_A643_0049F1E0C955_.wvu.PrintArea" localSheetId="0" hidden="1">доходы!$A$1:$H$35</definedName>
    <definedName name="Z_B3365E97_AD1B_44E7_A643_0049F1E0C955_.wvu.PrintTitles" localSheetId="0" hidden="1">доходы!$2:$2</definedName>
    <definedName name="_xlnm.Print_Titles" localSheetId="0">доходы!$2:$2</definedName>
    <definedName name="_xlnm.Print_Area" localSheetId="0">доходы!$A$1:$L$60</definedName>
  </definedNames>
  <calcPr calcId="145621" fullPrecision="0"/>
  <customWorkbookViews>
    <customWorkbookView name="Маганёва Екатерина Николаевна - Личное представление" guid="{160F787A-22F3-43B5-9A33-36FAC870A14F}" mergeInterval="0" personalView="1" maximized="1" xWindow="-8" yWindow="-8" windowWidth="1296" windowHeight="1000" activeSheetId="1"/>
    <customWorkbookView name="Вершинина Мария Игоревна - Личное представление" guid="{B3365E97-AD1B-44E7-A643-0049F1E0C955}" mergeInterval="0" personalView="1" maximized="1" windowWidth="1276" windowHeight="779" activeSheetId="1"/>
  </customWorkbookViews>
</workbook>
</file>

<file path=xl/calcChain.xml><?xml version="1.0" encoding="utf-8"?>
<calcChain xmlns="http://schemas.openxmlformats.org/spreadsheetml/2006/main">
  <c r="K4" i="1" l="1"/>
  <c r="I4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J47" i="1" l="1"/>
  <c r="E43" i="1"/>
  <c r="F4" i="1" l="1"/>
  <c r="G4" i="1"/>
  <c r="H4" i="1"/>
  <c r="D4" i="1"/>
  <c r="E5" i="1" l="1"/>
  <c r="E4" i="1" s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8" i="1"/>
  <c r="J49" i="1"/>
  <c r="J50" i="1"/>
  <c r="J51" i="1"/>
  <c r="J52" i="1"/>
  <c r="J53" i="1"/>
  <c r="J54" i="1"/>
  <c r="J55" i="1"/>
  <c r="J56" i="1"/>
  <c r="J57" i="1"/>
  <c r="J58" i="1"/>
  <c r="J4" i="1"/>
  <c r="E36" i="1"/>
  <c r="E48" i="1" l="1"/>
  <c r="E6" i="1"/>
  <c r="E19" i="1" l="1"/>
  <c r="F6" i="1" l="1"/>
  <c r="G6" i="1"/>
  <c r="H6" i="1"/>
  <c r="D19" i="1" l="1"/>
  <c r="L23" i="1" l="1"/>
  <c r="E21" i="1"/>
  <c r="F21" i="1"/>
  <c r="G21" i="1"/>
  <c r="H21" i="1"/>
  <c r="D21" i="1" l="1"/>
  <c r="L7" i="1" l="1"/>
  <c r="L9" i="1"/>
  <c r="L11" i="1"/>
  <c r="L12" i="1"/>
  <c r="L13" i="1"/>
  <c r="L14" i="1"/>
  <c r="L16" i="1"/>
  <c r="L17" i="1"/>
  <c r="L18" i="1"/>
  <c r="L20" i="1"/>
  <c r="L21" i="1"/>
  <c r="L25" i="1"/>
  <c r="L26" i="1"/>
  <c r="L28" i="1"/>
  <c r="L30" i="1"/>
  <c r="L31" i="1"/>
  <c r="L33" i="1"/>
  <c r="L34" i="1"/>
  <c r="L35" i="1"/>
  <c r="L37" i="1"/>
  <c r="L38" i="1"/>
  <c r="L39" i="1"/>
  <c r="L40" i="1"/>
  <c r="L41" i="1"/>
  <c r="L42" i="1"/>
  <c r="L46" i="1"/>
  <c r="L50" i="1"/>
  <c r="L51" i="1"/>
  <c r="L52" i="1"/>
  <c r="L53" i="1"/>
  <c r="L55" i="1"/>
  <c r="L56" i="1"/>
  <c r="L57" i="1"/>
  <c r="L58" i="1"/>
  <c r="F43" i="1" l="1"/>
  <c r="G43" i="1"/>
  <c r="H43" i="1"/>
  <c r="D43" i="1"/>
  <c r="L43" i="1" l="1"/>
  <c r="E24" i="1"/>
  <c r="F24" i="1"/>
  <c r="G24" i="1"/>
  <c r="H24" i="1"/>
  <c r="D24" i="1"/>
  <c r="F19" i="1"/>
  <c r="G19" i="1"/>
  <c r="H19" i="1"/>
  <c r="L19" i="1" l="1"/>
  <c r="L24" i="1"/>
  <c r="E49" i="1"/>
  <c r="F49" i="1"/>
  <c r="G49" i="1"/>
  <c r="G48" i="1" s="1"/>
  <c r="H49" i="1"/>
  <c r="H48" i="1" s="1"/>
  <c r="F36" i="1"/>
  <c r="G36" i="1"/>
  <c r="H36" i="1"/>
  <c r="E32" i="1"/>
  <c r="F32" i="1"/>
  <c r="G32" i="1"/>
  <c r="H32" i="1"/>
  <c r="E29" i="1"/>
  <c r="F29" i="1"/>
  <c r="G29" i="1"/>
  <c r="H29" i="1"/>
  <c r="E27" i="1"/>
  <c r="F27" i="1"/>
  <c r="G27" i="1"/>
  <c r="H27" i="1"/>
  <c r="E15" i="1"/>
  <c r="F15" i="1"/>
  <c r="G15" i="1"/>
  <c r="H15" i="1"/>
  <c r="E10" i="1"/>
  <c r="F10" i="1"/>
  <c r="G10" i="1"/>
  <c r="H10" i="1"/>
  <c r="E8" i="1"/>
  <c r="F8" i="1"/>
  <c r="G8" i="1"/>
  <c r="H8" i="1"/>
  <c r="D49" i="1"/>
  <c r="D48" i="1" s="1"/>
  <c r="D36" i="1"/>
  <c r="D32" i="1"/>
  <c r="L15" i="1" l="1"/>
  <c r="L29" i="1"/>
  <c r="L36" i="1"/>
  <c r="L27" i="1"/>
  <c r="L8" i="1"/>
  <c r="L6" i="1"/>
  <c r="L10" i="1"/>
  <c r="L32" i="1"/>
  <c r="F48" i="1"/>
  <c r="L49" i="1"/>
  <c r="F5" i="1"/>
  <c r="H5" i="1"/>
  <c r="G5" i="1"/>
  <c r="L48" i="1" l="1"/>
  <c r="L5" i="1"/>
  <c r="D15" i="1" l="1"/>
  <c r="D6" i="1"/>
  <c r="D29" i="1" l="1"/>
  <c r="D27" i="1"/>
  <c r="D10" i="1"/>
  <c r="D8" i="1"/>
  <c r="D5" i="1" l="1"/>
  <c r="L4" i="1" l="1"/>
</calcChain>
</file>

<file path=xl/sharedStrings.xml><?xml version="1.0" encoding="utf-8"?>
<sst xmlns="http://schemas.openxmlformats.org/spreadsheetml/2006/main" count="176" uniqueCount="172">
  <si>
    <t>№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</si>
  <si>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</si>
  <si>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</si>
  <si>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</si>
  <si>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</si>
  <si>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</si>
  <si>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</si>
  <si>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</si>
  <si>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</si>
  <si>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</si>
  <si>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</si>
  <si>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</si>
  <si>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</si>
  <si>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</si>
  <si>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</si>
  <si>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</si>
  <si>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</si>
  <si>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</si>
  <si>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</si>
  <si>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</si>
  <si>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</si>
  <si>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</si>
  <si>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</si>
  <si>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</si>
  <si>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</si>
  <si>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</si>
  <si>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</si>
  <si>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</si>
  <si>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</si>
  <si>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000 1 09 00000 00 0000 000</t>
  </si>
  <si>
    <t>000 1 11 00000 00 0000 000</t>
  </si>
  <si>
    <t>000 1 11 05000 00 0000 120</t>
  </si>
  <si>
    <t xml:space="preserve">000 1 11 09000 00 0000 120 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</si>
  <si>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</si>
  <si>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</si>
  <si>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</si>
  <si>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</si>
  <si>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</si>
  <si>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</si>
  <si>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</si>
  <si>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</si>
  <si>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000 1 14 06000 00 0000 430</t>
  </si>
  <si>
    <t>000 1 16 00000 00 0000 000</t>
  </si>
  <si>
    <t>000 1 17 00000 00 0000 000</t>
  </si>
  <si>
    <t>000 2 00 00000 00 0000 000</t>
  </si>
  <si>
    <t>000 2 02 00000 00 0000 000</t>
  </si>
  <si>
    <t>000 2 18 00000 00 0000 000</t>
  </si>
  <si>
    <t>000 2 19 00000 00 0000 000</t>
  </si>
  <si>
    <t>1.1.</t>
  </si>
  <si>
    <t>2.1.</t>
  </si>
  <si>
    <t>3.1.</t>
  </si>
  <si>
    <t>3.2.</t>
  </si>
  <si>
    <t>3.3.</t>
  </si>
  <si>
    <t>3.4.</t>
  </si>
  <si>
    <t>4.1.</t>
  </si>
  <si>
    <t>4.2.</t>
  </si>
  <si>
    <t>5.1.</t>
  </si>
  <si>
    <t>7.</t>
  </si>
  <si>
    <t>7.1.</t>
  </si>
  <si>
    <t>7.2.</t>
  </si>
  <si>
    <t>8.1.</t>
  </si>
  <si>
    <t>9.1.</t>
  </si>
  <si>
    <t>9.2.</t>
  </si>
  <si>
    <t>10.1.</t>
  </si>
  <si>
    <t>10.2.</t>
  </si>
  <si>
    <t>10.3.</t>
  </si>
  <si>
    <t>11.1.</t>
  </si>
  <si>
    <t>11.2.</t>
  </si>
  <si>
    <t>11.3.</t>
  </si>
  <si>
    <t>11.4.</t>
  </si>
  <si>
    <t>11.5.</t>
  </si>
  <si>
    <t>12.1.</t>
  </si>
  <si>
    <t>12.2.</t>
  </si>
  <si>
    <t>13.1.</t>
  </si>
  <si>
    <t>13.2.</t>
  </si>
  <si>
    <t>13.3.</t>
  </si>
  <si>
    <t>13.4.</t>
  </si>
  <si>
    <t>Наименование кода классификации доходов</t>
  </si>
  <si>
    <t>Код классификации доходов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</si>
  <si>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</si>
  <si>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</si>
  <si>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</si>
  <si>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</si>
  <si>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</si>
  <si>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</si>
  <si>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</si>
  <si>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</si>
  <si>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</si>
  <si>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</si>
  <si>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</si>
  <si>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</si>
  <si>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</si>
  <si>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</si>
  <si>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</si>
  <si>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</si>
  <si>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</si>
  <si>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</si>
  <si>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</si>
  <si>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</si>
  <si>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</si>
  <si>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</si>
  <si>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</si>
  <si>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</si>
  <si>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</si>
  <si>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
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</si>
  <si>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</si>
  <si>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</si>
  <si>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</si>
  <si>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</si>
  <si>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</si>
  <si>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</si>
  <si>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</si>
  <si>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</si>
  <si>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</si>
  <si>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</si>
  <si>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ВСЕГО</t>
  </si>
  <si>
    <t>000 2 02 20000 00 0000 150</t>
  </si>
  <si>
    <t>000 2 02 30000 00  0000 150</t>
  </si>
  <si>
    <t>отклонение, руб.</t>
  </si>
  <si>
    <t>отношение, %</t>
  </si>
  <si>
    <t>000 2 02 10000 00 0000 150</t>
  </si>
  <si>
    <t>000 2 02 40000 00  0000 150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</si>
  <si>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</si>
  <si>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000 2 04 00000 00  0000 000</t>
  </si>
  <si>
    <t xml:space="preserve">
Транспортный налог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</si>
  <si>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</si>
  <si>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</si>
  <si>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</si>
  <si>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</si>
  <si>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</si>
  <si>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</si>
  <si>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</si>
  <si>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</si>
  <si>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000 1 06 04000 02 0000 110</t>
  </si>
  <si>
    <t>0001 16 02000 02 0000 140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</si>
  <si>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</si>
  <si>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16.</t>
  </si>
  <si>
    <t>4.3.</t>
  </si>
  <si>
    <t>17.</t>
  </si>
  <si>
    <t>Безвозмездные поступления от негосударственных организаций</t>
  </si>
  <si>
    <t>Доходы от оказания платных услуг и компенсации затрат государства</t>
  </si>
  <si>
    <t>12.3.</t>
  </si>
  <si>
    <t>План на 2025 год, руб.</t>
  </si>
  <si>
    <t>000 1 17 01050 05 0000 180</t>
  </si>
  <si>
    <t>000 1 17 05050 05 0000 180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</si>
  <si>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</si>
  <si>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</si>
  <si>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000 2 03 00000 00  0000 000</t>
  </si>
  <si>
    <t>Безвозмездные поступления от государственных организаций (муниципальных)</t>
  </si>
  <si>
    <t>000 1 16 09000 05 0000 140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</si>
  <si>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</si>
  <si>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000 1 17 15030 05 0000 150</t>
  </si>
  <si>
    <t xml:space="preserve">Инициативные платежи, зачисляемые в бюджеты муниципальных районов </t>
  </si>
  <si>
    <t>План на 2026 год, руб.</t>
  </si>
  <si>
    <t>15.</t>
  </si>
  <si>
    <t>18.</t>
  </si>
  <si>
    <t>000 2 07 00000 00  0000 000</t>
  </si>
  <si>
    <t>Прочие безвозмездные поступления от негосударственных организаций</t>
  </si>
  <si>
    <t>6.1.</t>
  </si>
  <si>
    <t>6.2.</t>
  </si>
  <si>
    <t>000 1 09 04000 00 0000 000</t>
  </si>
  <si>
    <t>000 1 09 07000 00 0000 000</t>
  </si>
  <si>
    <t>Прочие налоги и сборы (по отмененным местным налогам и сборам)</t>
  </si>
  <si>
    <t>Исполнение за 2023 год, руб.</t>
  </si>
  <si>
    <t>Ожидаемое исполнение за 2024 год, руб.</t>
  </si>
  <si>
    <t>План на 2027 год, руб.</t>
  </si>
  <si>
    <t>Сравнение плана 2024 года с исполнением за 2023 год</t>
  </si>
  <si>
    <t>12.4.</t>
  </si>
  <si>
    <t>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</si>
  <si>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>000 1 17 16000 05 0000 180</t>
  </si>
  <si>
    <t>Сравнение плана 2025 года с ожидаемым исполнением 
за 2024 год</t>
  </si>
  <si>
    <t xml:space="preserve">Сведения о доходах бюджета Ханты-Мансийского района по видам доходов на 2025 год и плановый период 2026-2027 годов в сравнении с ожидаемым исполнением за 2024 год и фактическим исполнением за 2023 год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</si>
</sst>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left" wrapText="1"/>
    </xf>
    <xf numFmtId="0" fontId="7" fillId="0" borderId="1" xfId="2" applyFont="1" applyFill="1" applyBorder="1" applyAlignment="1">
      <alignment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7" fillId="0" borderId="4" xfId="0" applyNumberFormat="1" applyFont="1" applyFill="1" applyBorder="1" applyAlignment="1">
      <alignment horizontal="right" vertical="center"/>
    </xf>
    <xf numFmtId="4" fontId="3" fillId="0" borderId="0" xfId="0" applyNumberFormat="1" applyFont="1" applyFill="1"/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49" fontId="5" fillId="0" borderId="3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4"/>
  <sheetViews>
    <sheetView showGridLines="0" tabSelected="1" view="pageBreakPreview" zoomScale="70" zoomScaleNormal="70" zoomScaleSheetLayoutView="70" workbookViewId="0">
      <selection sqref="A1:L1"/>
    </sheetView>
  </sheetViews>
  <sheetFormatPr defaultRowHeight="18.75" x14ac:dyDescent="0.3"/>
  <cols>
    <col min="1" max="1" width="8" style="3" customWidth="1"/>
    <col min="2" max="2" width="35.5703125" style="2" customWidth="1"/>
    <col min="3" max="3" width="60" style="2" customWidth="1"/>
    <col min="4" max="5" width="24.140625" style="2" customWidth="1"/>
    <col min="6" max="6" width="21.7109375" style="2" customWidth="1"/>
    <col min="7" max="7" width="21.28515625" style="2" customWidth="1"/>
    <col min="8" max="8" width="22.7109375" style="2" customWidth="1"/>
    <col min="9" max="9" width="23.7109375" style="2" customWidth="1"/>
    <col min="10" max="10" width="17" style="2" customWidth="1"/>
    <col min="11" max="11" width="21.42578125" style="2" customWidth="1"/>
    <col min="12" max="12" width="15.28515625" style="2" customWidth="1"/>
    <col min="13" max="13" width="9.140625" style="1"/>
    <col min="14" max="16384" width="9.140625" style="2"/>
  </cols>
  <sheetData>
    <row r="1" spans="1:12" ht="39" customHeight="1" x14ac:dyDescent="0.3">
      <c r="A1" s="29" t="s">
        <v>171</v>
      </c>
      <c r="B1" s="29"/>
      <c r="C1" s="29"/>
      <c r="D1" s="29"/>
      <c r="E1" s="29"/>
      <c r="F1" s="29"/>
      <c r="G1" s="29"/>
      <c r="H1" s="29"/>
      <c r="I1" s="30"/>
      <c r="J1" s="30"/>
      <c r="K1" s="30"/>
      <c r="L1" s="30"/>
    </row>
    <row r="2" spans="1:12" ht="63.75" customHeight="1" x14ac:dyDescent="0.3">
      <c r="A2" s="33" t="s">
        <v>0</v>
      </c>
      <c r="B2" s="35" t="s">
        <v>78</v>
      </c>
      <c r="C2" s="35" t="s">
        <v>77</v>
      </c>
      <c r="D2" s="36" t="s">
        <v>163</v>
      </c>
      <c r="E2" s="38" t="s">
        <v>164</v>
      </c>
      <c r="F2" s="36" t="s">
        <v>142</v>
      </c>
      <c r="G2" s="36" t="s">
        <v>153</v>
      </c>
      <c r="H2" s="36" t="s">
        <v>165</v>
      </c>
      <c r="I2" s="31" t="s">
        <v>166</v>
      </c>
      <c r="J2" s="32"/>
      <c r="K2" s="31" t="s">
        <v>170</v>
      </c>
      <c r="L2" s="32"/>
    </row>
    <row r="3" spans="1:12" ht="44.25" customHeight="1" x14ac:dyDescent="0.3">
      <c r="A3" s="34"/>
      <c r="B3" s="34"/>
      <c r="C3" s="34"/>
      <c r="D3" s="37"/>
      <c r="E3" s="39"/>
      <c r="F3" s="37"/>
      <c r="G3" s="37"/>
      <c r="H3" s="37"/>
      <c r="I3" s="24" t="s">
        <v>118</v>
      </c>
      <c r="J3" s="24" t="s">
        <v>119</v>
      </c>
      <c r="K3" s="24" t="s">
        <v>118</v>
      </c>
      <c r="L3" s="24" t="s">
        <v>119</v>
      </c>
    </row>
    <row r="4" spans="1:12" x14ac:dyDescent="0.3">
      <c r="A4" s="4"/>
      <c r="B4" s="5"/>
      <c r="C4" s="6" t="s">
        <v>115</v>
      </c>
      <c r="D4" s="7">
        <f>D5+D48</f>
        <v>5589071119.8900003</v>
      </c>
      <c r="E4" s="7">
        <f t="shared" ref="E4:H4" si="0">E5+E48</f>
        <v>5745801532</v>
      </c>
      <c r="F4" s="7">
        <f t="shared" si="0"/>
        <v>5477969166.0799999</v>
      </c>
      <c r="G4" s="7">
        <f t="shared" si="0"/>
        <v>5267433722.8999996</v>
      </c>
      <c r="H4" s="7">
        <f t="shared" si="0"/>
        <v>5877382390</v>
      </c>
      <c r="I4" s="7">
        <f>E4-D4</f>
        <v>156730412.11000001</v>
      </c>
      <c r="J4" s="23">
        <f>E4/D4*100</f>
        <v>102.8</v>
      </c>
      <c r="K4" s="7">
        <f>F4-E4</f>
        <v>-267832365.91999999</v>
      </c>
      <c r="L4" s="23">
        <f>F4/E4*100</f>
        <v>95.3</v>
      </c>
    </row>
    <row r="5" spans="1:12" x14ac:dyDescent="0.3">
      <c r="A5" s="8"/>
      <c r="B5" s="9" t="s">
        <v>14</v>
      </c>
      <c r="C5" s="10" t="s">
        <v>79</v>
      </c>
      <c r="D5" s="7">
        <f>D6+D15+D19+D21+D24+D27+D29+D32+D36+D43+D8+D10</f>
        <v>2506965607.77</v>
      </c>
      <c r="E5" s="26">
        <f>E6+E15+E19+E21+E24+E27+E29+E32+E36+E43+E8+E10</f>
        <v>2261405566.7800002</v>
      </c>
      <c r="F5" s="7">
        <f>F6+F15+F19+F21+F24+F27+F29+F32+F36+F43+F8+F10</f>
        <v>2269236690</v>
      </c>
      <c r="G5" s="7">
        <f>G6+G15+G19+G21+G24+G27+G29+G32+G36+G43+G8+G10</f>
        <v>2402729530</v>
      </c>
      <c r="H5" s="7">
        <f>H6+H15+H19+H21+H24+H27+H29+H32+H36+H43+H8+H10</f>
        <v>2546227390</v>
      </c>
      <c r="I5" s="7">
        <f t="shared" ref="I5:I58" si="1">E5-D5</f>
        <v>-245560040.99000001</v>
      </c>
      <c r="J5" s="23">
        <f t="shared" ref="J5:J58" si="2">E5/D5*100</f>
        <v>90.2</v>
      </c>
      <c r="K5" s="7">
        <f t="shared" ref="K5:K58" si="3">F5-E5</f>
        <v>7831123.2199999997</v>
      </c>
      <c r="L5" s="23">
        <f t="shared" ref="L5:L58" si="4">F5/E5*100</f>
        <v>100.3</v>
      </c>
    </row>
    <row r="6" spans="1:12" x14ac:dyDescent="0.3">
      <c r="A6" s="11" t="s">
        <v>1</v>
      </c>
      <c r="B6" s="9" t="s">
        <v>15</v>
      </c>
      <c r="C6" s="12" t="s">
        <v>80</v>
      </c>
      <c r="D6" s="7">
        <f>D7</f>
        <v>1842068860.49</v>
      </c>
      <c r="E6" s="26">
        <f>E7</f>
        <v>1645029300</v>
      </c>
      <c r="F6" s="7">
        <f t="shared" ref="F6:H6" si="5">F7</f>
        <v>1753876700</v>
      </c>
      <c r="G6" s="7">
        <f t="shared" si="5"/>
        <v>1875207800</v>
      </c>
      <c r="H6" s="7">
        <f t="shared" si="5"/>
        <v>2006196800</v>
      </c>
      <c r="I6" s="7">
        <f t="shared" si="1"/>
        <v>-197039560.49000001</v>
      </c>
      <c r="J6" s="23">
        <f t="shared" si="2"/>
        <v>89.3</v>
      </c>
      <c r="K6" s="7">
        <f t="shared" si="3"/>
        <v>108847400</v>
      </c>
      <c r="L6" s="23">
        <f t="shared" si="4"/>
        <v>106.6</v>
      </c>
    </row>
    <row r="7" spans="1:12" x14ac:dyDescent="0.3">
      <c r="A7" s="11" t="s">
        <v>48</v>
      </c>
      <c r="B7" s="13" t="s">
        <v>16</v>
      </c>
      <c r="C7" s="10" t="s">
        <v>81</v>
      </c>
      <c r="D7" s="7">
        <v>1842068860.49</v>
      </c>
      <c r="E7" s="27">
        <v>1645029300</v>
      </c>
      <c r="F7" s="21">
        <v>1753876700</v>
      </c>
      <c r="G7" s="7">
        <v>1875207800</v>
      </c>
      <c r="H7" s="7">
        <v>2006196800</v>
      </c>
      <c r="I7" s="7">
        <f t="shared" si="1"/>
        <v>-197039560.49000001</v>
      </c>
      <c r="J7" s="23">
        <f t="shared" si="2"/>
        <v>89.3</v>
      </c>
      <c r="K7" s="7">
        <f t="shared" si="3"/>
        <v>108847400</v>
      </c>
      <c r="L7" s="23">
        <f t="shared" si="4"/>
        <v>106.6</v>
      </c>
    </row>
    <row r="8" spans="1:12" ht="48" customHeight="1" x14ac:dyDescent="0.3">
      <c r="A8" s="11" t="s">
        <v>2</v>
      </c>
      <c r="B8" s="13" t="s">
        <v>17</v>
      </c>
      <c r="C8" s="12" t="s">
        <v>82</v>
      </c>
      <c r="D8" s="7">
        <f>D9</f>
        <v>1168332.92</v>
      </c>
      <c r="E8" s="26">
        <f t="shared" ref="E8:H8" si="6">E9</f>
        <v>1231400</v>
      </c>
      <c r="F8" s="7">
        <f t="shared" si="6"/>
        <v>1476790</v>
      </c>
      <c r="G8" s="7">
        <f t="shared" si="6"/>
        <v>1522430</v>
      </c>
      <c r="H8" s="7">
        <f t="shared" si="6"/>
        <v>2078290</v>
      </c>
      <c r="I8" s="7">
        <f t="shared" si="1"/>
        <v>63067.08</v>
      </c>
      <c r="J8" s="23">
        <f t="shared" si="2"/>
        <v>105.4</v>
      </c>
      <c r="K8" s="7">
        <f t="shared" si="3"/>
        <v>245390</v>
      </c>
      <c r="L8" s="23">
        <f t="shared" si="4"/>
        <v>119.9</v>
      </c>
    </row>
    <row r="9" spans="1:12" ht="56.25" x14ac:dyDescent="0.3">
      <c r="A9" s="11" t="s">
        <v>49</v>
      </c>
      <c r="B9" s="13" t="s">
        <v>18</v>
      </c>
      <c r="C9" s="10" t="s">
        <v>83</v>
      </c>
      <c r="D9" s="7">
        <v>1168332.92</v>
      </c>
      <c r="E9" s="27">
        <v>1231400</v>
      </c>
      <c r="F9" s="21">
        <v>1476790</v>
      </c>
      <c r="G9" s="22">
        <v>1522430</v>
      </c>
      <c r="H9" s="7">
        <v>2078290</v>
      </c>
      <c r="I9" s="7">
        <f t="shared" si="1"/>
        <v>63067.08</v>
      </c>
      <c r="J9" s="23">
        <f t="shared" si="2"/>
        <v>105.4</v>
      </c>
      <c r="K9" s="7">
        <f t="shared" si="3"/>
        <v>245390</v>
      </c>
      <c r="L9" s="23">
        <f t="shared" si="4"/>
        <v>119.9</v>
      </c>
    </row>
    <row r="10" spans="1:12" ht="30.75" customHeight="1" x14ac:dyDescent="0.3">
      <c r="A10" s="11" t="s">
        <v>3</v>
      </c>
      <c r="B10" s="13" t="s">
        <v>19</v>
      </c>
      <c r="C10" s="12" t="s">
        <v>84</v>
      </c>
      <c r="D10" s="7">
        <f>D11+D12+D13+D14</f>
        <v>31225773.079999998</v>
      </c>
      <c r="E10" s="26">
        <f t="shared" ref="E10:H10" si="7">E11+E12+E13+E14</f>
        <v>60462478.649999999</v>
      </c>
      <c r="F10" s="7">
        <f t="shared" si="7"/>
        <v>51654300</v>
      </c>
      <c r="G10" s="7">
        <f t="shared" si="7"/>
        <v>53204000</v>
      </c>
      <c r="H10" s="7">
        <f t="shared" si="7"/>
        <v>54800000</v>
      </c>
      <c r="I10" s="7">
        <f t="shared" si="1"/>
        <v>29236705.57</v>
      </c>
      <c r="J10" s="23">
        <f t="shared" si="2"/>
        <v>193.6</v>
      </c>
      <c r="K10" s="7">
        <f t="shared" si="3"/>
        <v>-8808178.6500000004</v>
      </c>
      <c r="L10" s="23">
        <f t="shared" si="4"/>
        <v>85.4</v>
      </c>
    </row>
    <row r="11" spans="1:12" ht="37.5" x14ac:dyDescent="0.3">
      <c r="A11" s="14" t="s">
        <v>50</v>
      </c>
      <c r="B11" s="13" t="s">
        <v>20</v>
      </c>
      <c r="C11" s="12" t="s">
        <v>85</v>
      </c>
      <c r="D11" s="7">
        <v>30596240</v>
      </c>
      <c r="E11" s="27">
        <v>58036000</v>
      </c>
      <c r="F11" s="21">
        <v>49041700</v>
      </c>
      <c r="G11" s="22">
        <v>50513000</v>
      </c>
      <c r="H11" s="7">
        <v>52028300</v>
      </c>
      <c r="I11" s="7">
        <f t="shared" si="1"/>
        <v>27439760</v>
      </c>
      <c r="J11" s="23">
        <f t="shared" si="2"/>
        <v>189.7</v>
      </c>
      <c r="K11" s="7">
        <f t="shared" si="3"/>
        <v>-8994300</v>
      </c>
      <c r="L11" s="23">
        <f t="shared" si="4"/>
        <v>84.5</v>
      </c>
    </row>
    <row r="12" spans="1:12" ht="37.5" x14ac:dyDescent="0.3">
      <c r="A12" s="11" t="s">
        <v>51</v>
      </c>
      <c r="B12" s="13" t="s">
        <v>21</v>
      </c>
      <c r="C12" s="12" t="s">
        <v>86</v>
      </c>
      <c r="D12" s="7">
        <v>115309.91</v>
      </c>
      <c r="E12" s="27">
        <v>35478.65</v>
      </c>
      <c r="F12" s="21"/>
      <c r="G12" s="22"/>
      <c r="H12" s="7">
        <v>0</v>
      </c>
      <c r="I12" s="7">
        <f t="shared" si="1"/>
        <v>-79831.259999999995</v>
      </c>
      <c r="J12" s="23">
        <f t="shared" si="2"/>
        <v>30.8</v>
      </c>
      <c r="K12" s="7">
        <f t="shared" si="3"/>
        <v>-35478.65</v>
      </c>
      <c r="L12" s="23">
        <f t="shared" si="4"/>
        <v>0</v>
      </c>
    </row>
    <row r="13" spans="1:12" ht="31.5" customHeight="1" x14ac:dyDescent="0.3">
      <c r="A13" s="11" t="s">
        <v>52</v>
      </c>
      <c r="B13" s="13" t="s">
        <v>22</v>
      </c>
      <c r="C13" s="12" t="s">
        <v>87</v>
      </c>
      <c r="D13" s="7">
        <v>671740.91</v>
      </c>
      <c r="E13" s="27">
        <v>637000</v>
      </c>
      <c r="F13" s="21">
        <v>1043900</v>
      </c>
      <c r="G13" s="22">
        <v>1075200</v>
      </c>
      <c r="H13" s="7">
        <v>1107500</v>
      </c>
      <c r="I13" s="7">
        <f t="shared" si="1"/>
        <v>-34740.910000000003</v>
      </c>
      <c r="J13" s="23">
        <f t="shared" si="2"/>
        <v>94.8</v>
      </c>
      <c r="K13" s="7">
        <f t="shared" si="3"/>
        <v>406900</v>
      </c>
      <c r="L13" s="23">
        <f t="shared" si="4"/>
        <v>163.9</v>
      </c>
    </row>
    <row r="14" spans="1:12" ht="37.5" x14ac:dyDescent="0.3">
      <c r="A14" s="11" t="s">
        <v>53</v>
      </c>
      <c r="B14" s="13" t="s">
        <v>23</v>
      </c>
      <c r="C14" s="12" t="s">
        <v>88</v>
      </c>
      <c r="D14" s="7">
        <v>-157517.74</v>
      </c>
      <c r="E14" s="27">
        <v>1754000</v>
      </c>
      <c r="F14" s="21">
        <v>1568700</v>
      </c>
      <c r="G14" s="22">
        <v>1615800</v>
      </c>
      <c r="H14" s="7">
        <v>1664200</v>
      </c>
      <c r="I14" s="7">
        <f t="shared" si="1"/>
        <v>1911517.74</v>
      </c>
      <c r="J14" s="23">
        <f t="shared" si="2"/>
        <v>-1113.5</v>
      </c>
      <c r="K14" s="7">
        <f t="shared" si="3"/>
        <v>-185300</v>
      </c>
      <c r="L14" s="23">
        <f t="shared" si="4"/>
        <v>89.4</v>
      </c>
    </row>
    <row r="15" spans="1:12" x14ac:dyDescent="0.3">
      <c r="A15" s="11" t="s">
        <v>4</v>
      </c>
      <c r="B15" s="13" t="s">
        <v>24</v>
      </c>
      <c r="C15" s="12" t="s">
        <v>89</v>
      </c>
      <c r="D15" s="7">
        <f>D16+D18+D17</f>
        <v>15326598.34</v>
      </c>
      <c r="E15" s="26">
        <f t="shared" ref="E15:H15" si="8">E16+E18+E17</f>
        <v>14199200</v>
      </c>
      <c r="F15" s="7">
        <f t="shared" si="8"/>
        <v>15180400</v>
      </c>
      <c r="G15" s="7">
        <f t="shared" si="8"/>
        <v>15635900</v>
      </c>
      <c r="H15" s="7">
        <f t="shared" si="8"/>
        <v>16104900</v>
      </c>
      <c r="I15" s="7">
        <f t="shared" si="1"/>
        <v>-1127398.3400000001</v>
      </c>
      <c r="J15" s="23">
        <f t="shared" si="2"/>
        <v>92.6</v>
      </c>
      <c r="K15" s="7">
        <f t="shared" si="3"/>
        <v>981200</v>
      </c>
      <c r="L15" s="23">
        <f t="shared" si="4"/>
        <v>106.9</v>
      </c>
    </row>
    <row r="16" spans="1:12" x14ac:dyDescent="0.3">
      <c r="A16" s="11" t="s">
        <v>54</v>
      </c>
      <c r="B16" s="13" t="s">
        <v>25</v>
      </c>
      <c r="C16" s="12" t="s">
        <v>90</v>
      </c>
      <c r="D16" s="7">
        <v>348820.09</v>
      </c>
      <c r="E16" s="27">
        <v>159800</v>
      </c>
      <c r="F16" s="21">
        <v>360500</v>
      </c>
      <c r="G16" s="21">
        <v>371300</v>
      </c>
      <c r="H16" s="21">
        <v>382400</v>
      </c>
      <c r="I16" s="7">
        <f t="shared" si="1"/>
        <v>-189020.09</v>
      </c>
      <c r="J16" s="23">
        <f t="shared" si="2"/>
        <v>45.8</v>
      </c>
      <c r="K16" s="7">
        <f t="shared" si="3"/>
        <v>200700</v>
      </c>
      <c r="L16" s="23">
        <f t="shared" si="4"/>
        <v>225.6</v>
      </c>
    </row>
    <row r="17" spans="1:12" ht="23.25" customHeight="1" x14ac:dyDescent="0.3">
      <c r="A17" s="11" t="s">
        <v>55</v>
      </c>
      <c r="B17" s="15" t="s">
        <v>133</v>
      </c>
      <c r="C17" s="16" t="s">
        <v>124</v>
      </c>
      <c r="D17" s="7">
        <v>5422091.0300000003</v>
      </c>
      <c r="E17" s="27">
        <v>5598600</v>
      </c>
      <c r="F17" s="21">
        <v>5601400</v>
      </c>
      <c r="G17" s="22">
        <v>5769500</v>
      </c>
      <c r="H17" s="7">
        <v>5942500</v>
      </c>
      <c r="I17" s="7">
        <f t="shared" si="1"/>
        <v>176508.97</v>
      </c>
      <c r="J17" s="23">
        <f t="shared" si="2"/>
        <v>103.3</v>
      </c>
      <c r="K17" s="7">
        <f t="shared" si="3"/>
        <v>2800</v>
      </c>
      <c r="L17" s="23">
        <f t="shared" si="4"/>
        <v>100.1</v>
      </c>
    </row>
    <row r="18" spans="1:12" x14ac:dyDescent="0.3">
      <c r="A18" s="11" t="s">
        <v>137</v>
      </c>
      <c r="B18" s="13" t="s">
        <v>26</v>
      </c>
      <c r="C18" s="12" t="s">
        <v>91</v>
      </c>
      <c r="D18" s="7">
        <v>9555687.2200000007</v>
      </c>
      <c r="E18" s="27">
        <v>8440800</v>
      </c>
      <c r="F18" s="21">
        <v>9218500</v>
      </c>
      <c r="G18" s="22">
        <v>9495100</v>
      </c>
      <c r="H18" s="7">
        <v>9780000</v>
      </c>
      <c r="I18" s="7">
        <f t="shared" si="1"/>
        <v>-1114887.22</v>
      </c>
      <c r="J18" s="23">
        <f t="shared" si="2"/>
        <v>88.3</v>
      </c>
      <c r="K18" s="7">
        <f t="shared" si="3"/>
        <v>777700</v>
      </c>
      <c r="L18" s="23">
        <f t="shared" si="4"/>
        <v>109.2</v>
      </c>
    </row>
    <row r="19" spans="1:12" x14ac:dyDescent="0.3">
      <c r="A19" s="11" t="s">
        <v>5</v>
      </c>
      <c r="B19" s="13" t="s">
        <v>27</v>
      </c>
      <c r="C19" s="12" t="s">
        <v>92</v>
      </c>
      <c r="D19" s="7">
        <f>D20</f>
        <v>199143.04000000001</v>
      </c>
      <c r="E19" s="26">
        <f t="shared" ref="E19:H19" si="9">E20</f>
        <v>100000</v>
      </c>
      <c r="F19" s="7">
        <f t="shared" si="9"/>
        <v>276100</v>
      </c>
      <c r="G19" s="7">
        <f t="shared" si="9"/>
        <v>284300</v>
      </c>
      <c r="H19" s="7">
        <f t="shared" si="9"/>
        <v>292900</v>
      </c>
      <c r="I19" s="7">
        <f t="shared" si="1"/>
        <v>-99143.039999999994</v>
      </c>
      <c r="J19" s="23">
        <f t="shared" si="2"/>
        <v>50.2</v>
      </c>
      <c r="K19" s="7">
        <f t="shared" si="3"/>
        <v>176100</v>
      </c>
      <c r="L19" s="23">
        <f t="shared" si="4"/>
        <v>276.10000000000002</v>
      </c>
    </row>
    <row r="20" spans="1:12" ht="56.25" x14ac:dyDescent="0.3">
      <c r="A20" s="14" t="s">
        <v>56</v>
      </c>
      <c r="B20" s="13" t="s">
        <v>28</v>
      </c>
      <c r="C20" s="12" t="s">
        <v>93</v>
      </c>
      <c r="D20" s="7">
        <v>199143.04000000001</v>
      </c>
      <c r="E20" s="27">
        <v>100000</v>
      </c>
      <c r="F20" s="21">
        <v>276100</v>
      </c>
      <c r="G20" s="22">
        <v>284300</v>
      </c>
      <c r="H20" s="7">
        <v>292900</v>
      </c>
      <c r="I20" s="7">
        <f t="shared" si="1"/>
        <v>-99143.039999999994</v>
      </c>
      <c r="J20" s="23">
        <f t="shared" si="2"/>
        <v>50.2</v>
      </c>
      <c r="K20" s="7">
        <f t="shared" si="3"/>
        <v>176100</v>
      </c>
      <c r="L20" s="23">
        <f t="shared" si="4"/>
        <v>276.10000000000002</v>
      </c>
    </row>
    <row r="21" spans="1:12" ht="37.5" x14ac:dyDescent="0.3">
      <c r="A21" s="14" t="s">
        <v>6</v>
      </c>
      <c r="B21" s="13" t="s">
        <v>29</v>
      </c>
      <c r="C21" s="12" t="s">
        <v>94</v>
      </c>
      <c r="D21" s="7">
        <f>D22+D23</f>
        <v>1263.42</v>
      </c>
      <c r="E21" s="26">
        <f t="shared" ref="E21:H21" si="10">E22+E23</f>
        <v>0</v>
      </c>
      <c r="F21" s="7">
        <f t="shared" si="10"/>
        <v>0</v>
      </c>
      <c r="G21" s="7">
        <f t="shared" si="10"/>
        <v>0</v>
      </c>
      <c r="H21" s="7">
        <f t="shared" si="10"/>
        <v>0</v>
      </c>
      <c r="I21" s="7">
        <f t="shared" si="1"/>
        <v>-1263.42</v>
      </c>
      <c r="J21" s="23">
        <f t="shared" si="2"/>
        <v>0</v>
      </c>
      <c r="K21" s="7">
        <f t="shared" si="3"/>
        <v>0</v>
      </c>
      <c r="L21" s="23" t="e">
        <f t="shared" si="4"/>
        <v>#DIV/0!</v>
      </c>
    </row>
    <row r="22" spans="1:12" x14ac:dyDescent="0.3">
      <c r="A22" s="14" t="s">
        <v>158</v>
      </c>
      <c r="B22" s="13" t="s">
        <v>160</v>
      </c>
      <c r="C22" s="12" t="s">
        <v>89</v>
      </c>
      <c r="D22" s="7">
        <v>0</v>
      </c>
      <c r="E22" s="27">
        <v>0</v>
      </c>
      <c r="F22" s="21">
        <v>0</v>
      </c>
      <c r="G22" s="22">
        <v>0</v>
      </c>
      <c r="H22" s="7">
        <v>0</v>
      </c>
      <c r="I22" s="7">
        <f t="shared" si="1"/>
        <v>0</v>
      </c>
      <c r="J22" s="23" t="e">
        <f t="shared" si="2"/>
        <v>#DIV/0!</v>
      </c>
      <c r="K22" s="7">
        <f t="shared" si="3"/>
        <v>0</v>
      </c>
      <c r="L22" s="23">
        <v>0</v>
      </c>
    </row>
    <row r="23" spans="1:12" ht="37.5" x14ac:dyDescent="0.3">
      <c r="A23" s="14" t="s">
        <v>159</v>
      </c>
      <c r="B23" s="13" t="s">
        <v>161</v>
      </c>
      <c r="C23" s="12" t="s">
        <v>162</v>
      </c>
      <c r="D23" s="7">
        <v>1263.42</v>
      </c>
      <c r="E23" s="27">
        <v>0</v>
      </c>
      <c r="F23" s="21">
        <v>0</v>
      </c>
      <c r="G23" s="22"/>
      <c r="H23" s="7">
        <v>0</v>
      </c>
      <c r="I23" s="7">
        <f t="shared" si="1"/>
        <v>-1263.42</v>
      </c>
      <c r="J23" s="23">
        <f t="shared" si="2"/>
        <v>0</v>
      </c>
      <c r="K23" s="7">
        <f t="shared" si="3"/>
        <v>0</v>
      </c>
      <c r="L23" s="23" t="e">
        <f t="shared" si="4"/>
        <v>#DIV/0!</v>
      </c>
    </row>
    <row r="24" spans="1:12" ht="56.25" x14ac:dyDescent="0.3">
      <c r="A24" s="11" t="s">
        <v>57</v>
      </c>
      <c r="B24" s="13" t="s">
        <v>30</v>
      </c>
      <c r="C24" s="12" t="s">
        <v>95</v>
      </c>
      <c r="D24" s="7">
        <f>D25+D26</f>
        <v>346468322.50999999</v>
      </c>
      <c r="E24" s="26">
        <f t="shared" ref="E24:H24" si="11">E25+E26</f>
        <v>358068408.24000001</v>
      </c>
      <c r="F24" s="7">
        <f t="shared" si="11"/>
        <v>355091800</v>
      </c>
      <c r="G24" s="7">
        <f t="shared" si="11"/>
        <v>365745000</v>
      </c>
      <c r="H24" s="7">
        <f t="shared" si="11"/>
        <v>376667100</v>
      </c>
      <c r="I24" s="7">
        <f t="shared" si="1"/>
        <v>11600085.73</v>
      </c>
      <c r="J24" s="23">
        <f t="shared" si="2"/>
        <v>103.3</v>
      </c>
      <c r="K24" s="7">
        <f t="shared" si="3"/>
        <v>-2976608.24</v>
      </c>
      <c r="L24" s="23">
        <f t="shared" si="4"/>
        <v>99.2</v>
      </c>
    </row>
    <row r="25" spans="1:12" ht="138.75" customHeight="1" x14ac:dyDescent="0.3">
      <c r="A25" s="11" t="s">
        <v>58</v>
      </c>
      <c r="B25" s="13" t="s">
        <v>31</v>
      </c>
      <c r="C25" s="12" t="s">
        <v>96</v>
      </c>
      <c r="D25" s="7">
        <v>341123069.00999999</v>
      </c>
      <c r="E25" s="27">
        <v>353132928.26999998</v>
      </c>
      <c r="F25" s="21">
        <v>351503300</v>
      </c>
      <c r="G25" s="22">
        <v>362048800</v>
      </c>
      <c r="H25" s="7">
        <v>372860000</v>
      </c>
      <c r="I25" s="7">
        <f t="shared" si="1"/>
        <v>12009859.26</v>
      </c>
      <c r="J25" s="23">
        <f t="shared" si="2"/>
        <v>103.5</v>
      </c>
      <c r="K25" s="7">
        <f t="shared" si="3"/>
        <v>-1629628.27</v>
      </c>
      <c r="L25" s="23">
        <f t="shared" si="4"/>
        <v>99.5</v>
      </c>
    </row>
    <row r="26" spans="1:12" ht="131.25" x14ac:dyDescent="0.3">
      <c r="A26" s="11" t="s">
        <v>59</v>
      </c>
      <c r="B26" s="13" t="s">
        <v>32</v>
      </c>
      <c r="C26" s="12" t="s">
        <v>97</v>
      </c>
      <c r="D26" s="7">
        <v>5345253.5</v>
      </c>
      <c r="E26" s="27">
        <v>4935479.97</v>
      </c>
      <c r="F26" s="21">
        <v>3588500</v>
      </c>
      <c r="G26" s="22">
        <v>3696200</v>
      </c>
      <c r="H26" s="7">
        <v>3807100</v>
      </c>
      <c r="I26" s="7">
        <f t="shared" si="1"/>
        <v>-409773.53</v>
      </c>
      <c r="J26" s="23">
        <f t="shared" si="2"/>
        <v>92.3</v>
      </c>
      <c r="K26" s="7">
        <f t="shared" si="3"/>
        <v>-1346979.97</v>
      </c>
      <c r="L26" s="23">
        <f t="shared" si="4"/>
        <v>72.7</v>
      </c>
    </row>
    <row r="27" spans="1:12" ht="37.5" x14ac:dyDescent="0.3">
      <c r="A27" s="11" t="s">
        <v>7</v>
      </c>
      <c r="B27" s="13" t="s">
        <v>33</v>
      </c>
      <c r="C27" s="12" t="s">
        <v>98</v>
      </c>
      <c r="D27" s="7">
        <f>D28</f>
        <v>81152732.390000001</v>
      </c>
      <c r="E27" s="26">
        <f t="shared" ref="E27:H27" si="12">E28</f>
        <v>27588699.59</v>
      </c>
      <c r="F27" s="7">
        <f t="shared" si="12"/>
        <v>47564300</v>
      </c>
      <c r="G27" s="7">
        <f t="shared" si="12"/>
        <v>47564300</v>
      </c>
      <c r="H27" s="7">
        <f t="shared" si="12"/>
        <v>47564300</v>
      </c>
      <c r="I27" s="7">
        <f t="shared" si="1"/>
        <v>-53564032.799999997</v>
      </c>
      <c r="J27" s="23">
        <f t="shared" si="2"/>
        <v>34</v>
      </c>
      <c r="K27" s="7">
        <f t="shared" si="3"/>
        <v>19975600.41</v>
      </c>
      <c r="L27" s="23">
        <f t="shared" si="4"/>
        <v>172.4</v>
      </c>
    </row>
    <row r="28" spans="1:12" ht="37.5" x14ac:dyDescent="0.3">
      <c r="A28" s="17" t="s">
        <v>60</v>
      </c>
      <c r="B28" s="13" t="s">
        <v>34</v>
      </c>
      <c r="C28" s="12" t="s">
        <v>99</v>
      </c>
      <c r="D28" s="7">
        <v>81152732.390000001</v>
      </c>
      <c r="E28" s="27">
        <v>27588699.59</v>
      </c>
      <c r="F28" s="21">
        <v>47564300</v>
      </c>
      <c r="G28" s="22">
        <v>47564300</v>
      </c>
      <c r="H28" s="7">
        <v>47564300</v>
      </c>
      <c r="I28" s="7">
        <f t="shared" si="1"/>
        <v>-53564032.799999997</v>
      </c>
      <c r="J28" s="23">
        <f t="shared" si="2"/>
        <v>34</v>
      </c>
      <c r="K28" s="7">
        <f t="shared" si="3"/>
        <v>19975600.41</v>
      </c>
      <c r="L28" s="23">
        <f t="shared" si="4"/>
        <v>172.4</v>
      </c>
    </row>
    <row r="29" spans="1:12" ht="44.25" customHeight="1" x14ac:dyDescent="0.3">
      <c r="A29" s="17" t="s">
        <v>8</v>
      </c>
      <c r="B29" s="13" t="s">
        <v>35</v>
      </c>
      <c r="C29" s="12" t="s">
        <v>140</v>
      </c>
      <c r="D29" s="7">
        <f>D30+D31</f>
        <v>26338169.199999999</v>
      </c>
      <c r="E29" s="26">
        <f t="shared" ref="E29:H29" si="13">E30+E31</f>
        <v>127097803.33</v>
      </c>
      <c r="F29" s="7">
        <f t="shared" si="13"/>
        <v>15004300</v>
      </c>
      <c r="G29" s="7">
        <f t="shared" si="13"/>
        <v>14353800</v>
      </c>
      <c r="H29" s="7">
        <f t="shared" si="13"/>
        <v>13709100</v>
      </c>
      <c r="I29" s="7">
        <f t="shared" si="1"/>
        <v>100759634.13</v>
      </c>
      <c r="J29" s="23">
        <f t="shared" si="2"/>
        <v>482.6</v>
      </c>
      <c r="K29" s="7">
        <f t="shared" si="3"/>
        <v>-112093503.33</v>
      </c>
      <c r="L29" s="23">
        <f t="shared" si="4"/>
        <v>11.8</v>
      </c>
    </row>
    <row r="30" spans="1:12" x14ac:dyDescent="0.3">
      <c r="A30" s="17" t="s">
        <v>61</v>
      </c>
      <c r="B30" s="13" t="s">
        <v>36</v>
      </c>
      <c r="C30" s="12" t="s">
        <v>100</v>
      </c>
      <c r="D30" s="7">
        <v>15238690.41</v>
      </c>
      <c r="E30" s="27">
        <v>13082300</v>
      </c>
      <c r="F30" s="21">
        <v>14885200</v>
      </c>
      <c r="G30" s="21">
        <v>14246800</v>
      </c>
      <c r="H30" s="21">
        <v>13602100</v>
      </c>
      <c r="I30" s="7">
        <f t="shared" si="1"/>
        <v>-2156390.41</v>
      </c>
      <c r="J30" s="23">
        <f t="shared" si="2"/>
        <v>85.8</v>
      </c>
      <c r="K30" s="7">
        <f t="shared" si="3"/>
        <v>1802900</v>
      </c>
      <c r="L30" s="23">
        <f t="shared" si="4"/>
        <v>113.8</v>
      </c>
    </row>
    <row r="31" spans="1:12" x14ac:dyDescent="0.3">
      <c r="A31" s="17" t="s">
        <v>62</v>
      </c>
      <c r="B31" s="13" t="s">
        <v>37</v>
      </c>
      <c r="C31" s="12" t="s">
        <v>101</v>
      </c>
      <c r="D31" s="7">
        <v>11099478.789999999</v>
      </c>
      <c r="E31" s="27">
        <v>114015503.33</v>
      </c>
      <c r="F31" s="21">
        <v>119100</v>
      </c>
      <c r="G31" s="22">
        <v>107000</v>
      </c>
      <c r="H31" s="7">
        <v>107000</v>
      </c>
      <c r="I31" s="7">
        <f t="shared" si="1"/>
        <v>102916024.54000001</v>
      </c>
      <c r="J31" s="23">
        <f t="shared" si="2"/>
        <v>1027.2</v>
      </c>
      <c r="K31" s="7">
        <f t="shared" si="3"/>
        <v>-113896403.33</v>
      </c>
      <c r="L31" s="23">
        <f t="shared" si="4"/>
        <v>0.1</v>
      </c>
    </row>
    <row r="32" spans="1:12" ht="37.5" x14ac:dyDescent="0.3">
      <c r="A32" s="11" t="s">
        <v>9</v>
      </c>
      <c r="B32" s="13" t="s">
        <v>38</v>
      </c>
      <c r="C32" s="12" t="s">
        <v>102</v>
      </c>
      <c r="D32" s="7">
        <f>D33+D34+D35</f>
        <v>9286146.7400000002</v>
      </c>
      <c r="E32" s="26">
        <f t="shared" ref="E32:H32" si="14">E33+E34+E35</f>
        <v>5869976.8099999996</v>
      </c>
      <c r="F32" s="7">
        <f t="shared" si="14"/>
        <v>1878000</v>
      </c>
      <c r="G32" s="7">
        <f t="shared" si="14"/>
        <v>1978000</v>
      </c>
      <c r="H32" s="7">
        <f t="shared" si="14"/>
        <v>1578000</v>
      </c>
      <c r="I32" s="7">
        <f t="shared" si="1"/>
        <v>-3416169.93</v>
      </c>
      <c r="J32" s="23">
        <f t="shared" si="2"/>
        <v>63.2</v>
      </c>
      <c r="K32" s="7">
        <f t="shared" si="3"/>
        <v>-3991976.81</v>
      </c>
      <c r="L32" s="23">
        <f t="shared" si="4"/>
        <v>32</v>
      </c>
    </row>
    <row r="33" spans="1:12" x14ac:dyDescent="0.3">
      <c r="A33" s="11" t="s">
        <v>63</v>
      </c>
      <c r="B33" s="13" t="s">
        <v>39</v>
      </c>
      <c r="C33" s="12" t="s">
        <v>103</v>
      </c>
      <c r="D33" s="7">
        <v>626503.38</v>
      </c>
      <c r="E33" s="27">
        <v>3626455.23</v>
      </c>
      <c r="F33" s="21">
        <v>1428000</v>
      </c>
      <c r="G33" s="21">
        <v>1428000</v>
      </c>
      <c r="H33" s="21">
        <v>1428000</v>
      </c>
      <c r="I33" s="7">
        <f t="shared" si="1"/>
        <v>2999951.85</v>
      </c>
      <c r="J33" s="23">
        <f t="shared" si="2"/>
        <v>578.79999999999995</v>
      </c>
      <c r="K33" s="7">
        <f t="shared" si="3"/>
        <v>-2198455.23</v>
      </c>
      <c r="L33" s="23">
        <f t="shared" si="4"/>
        <v>39.4</v>
      </c>
    </row>
    <row r="34" spans="1:12" ht="141" customHeight="1" x14ac:dyDescent="0.3">
      <c r="A34" s="11" t="s">
        <v>64</v>
      </c>
      <c r="B34" s="13" t="s">
        <v>40</v>
      </c>
      <c r="C34" s="12" t="s">
        <v>104</v>
      </c>
      <c r="D34" s="7">
        <v>2081533.9</v>
      </c>
      <c r="E34" s="27">
        <v>700000</v>
      </c>
      <c r="F34" s="21">
        <v>300000</v>
      </c>
      <c r="G34" s="21">
        <v>400000</v>
      </c>
      <c r="H34" s="21">
        <v>0</v>
      </c>
      <c r="I34" s="7">
        <f t="shared" si="1"/>
        <v>-1381533.9</v>
      </c>
      <c r="J34" s="23">
        <f t="shared" si="2"/>
        <v>33.6</v>
      </c>
      <c r="K34" s="7">
        <f t="shared" si="3"/>
        <v>-400000</v>
      </c>
      <c r="L34" s="23">
        <f t="shared" si="4"/>
        <v>42.9</v>
      </c>
    </row>
    <row r="35" spans="1:12" ht="66" customHeight="1" x14ac:dyDescent="0.3">
      <c r="A35" s="11" t="s">
        <v>65</v>
      </c>
      <c r="B35" s="13" t="s">
        <v>41</v>
      </c>
      <c r="C35" s="12" t="s">
        <v>105</v>
      </c>
      <c r="D35" s="7">
        <v>6578109.46</v>
      </c>
      <c r="E35" s="27">
        <v>1543521.58</v>
      </c>
      <c r="F35" s="21">
        <v>150000</v>
      </c>
      <c r="G35" s="21">
        <v>150000</v>
      </c>
      <c r="H35" s="21">
        <v>150000</v>
      </c>
      <c r="I35" s="7">
        <f t="shared" si="1"/>
        <v>-5034587.88</v>
      </c>
      <c r="J35" s="23">
        <f t="shared" si="2"/>
        <v>23.5</v>
      </c>
      <c r="K35" s="7">
        <f t="shared" si="3"/>
        <v>-1393521.58</v>
      </c>
      <c r="L35" s="23">
        <f t="shared" si="4"/>
        <v>9.6999999999999993</v>
      </c>
    </row>
    <row r="36" spans="1:12" ht="30.75" customHeight="1" x14ac:dyDescent="0.3">
      <c r="A36" s="11" t="s">
        <v>10</v>
      </c>
      <c r="B36" s="25" t="s">
        <v>42</v>
      </c>
      <c r="C36" s="12" t="s">
        <v>106</v>
      </c>
      <c r="D36" s="7">
        <f>D37+D38+D39+D41+D42+D40</f>
        <v>154579734.25999999</v>
      </c>
      <c r="E36" s="26">
        <f>E37+E38+E39+E41+E42+E40</f>
        <v>21308783.190000001</v>
      </c>
      <c r="F36" s="7">
        <f t="shared" ref="F36:H36" si="15">F37+F38+F39+F41+F42+F40</f>
        <v>27234000</v>
      </c>
      <c r="G36" s="7">
        <f t="shared" si="15"/>
        <v>27234000</v>
      </c>
      <c r="H36" s="7">
        <f t="shared" si="15"/>
        <v>27236000</v>
      </c>
      <c r="I36" s="7">
        <f t="shared" si="1"/>
        <v>-133270951.06999999</v>
      </c>
      <c r="J36" s="23">
        <f t="shared" si="2"/>
        <v>13.8</v>
      </c>
      <c r="K36" s="7">
        <f t="shared" si="3"/>
        <v>5925216.8099999996</v>
      </c>
      <c r="L36" s="23">
        <f t="shared" si="4"/>
        <v>127.8</v>
      </c>
    </row>
    <row r="37" spans="1:12" ht="63" customHeight="1" x14ac:dyDescent="0.3">
      <c r="A37" s="11" t="s">
        <v>66</v>
      </c>
      <c r="B37" s="18" t="s">
        <v>125</v>
      </c>
      <c r="C37" s="12" t="s">
        <v>126</v>
      </c>
      <c r="D37" s="19">
        <v>1712372.94</v>
      </c>
      <c r="E37" s="26">
        <v>161550</v>
      </c>
      <c r="F37" s="21">
        <v>168300</v>
      </c>
      <c r="G37" s="21">
        <v>168300</v>
      </c>
      <c r="H37" s="21">
        <v>170300</v>
      </c>
      <c r="I37" s="7">
        <f t="shared" si="1"/>
        <v>-1550822.94</v>
      </c>
      <c r="J37" s="23">
        <f t="shared" si="2"/>
        <v>9.4</v>
      </c>
      <c r="K37" s="7">
        <f t="shared" si="3"/>
        <v>6750</v>
      </c>
      <c r="L37" s="23">
        <f t="shared" si="4"/>
        <v>104.2</v>
      </c>
    </row>
    <row r="38" spans="1:12" ht="63" customHeight="1" x14ac:dyDescent="0.3">
      <c r="A38" s="11" t="s">
        <v>67</v>
      </c>
      <c r="B38" s="18" t="s">
        <v>134</v>
      </c>
      <c r="C38" s="12" t="s">
        <v>135</v>
      </c>
      <c r="D38" s="19">
        <v>76416.92</v>
      </c>
      <c r="E38" s="26">
        <v>17783.080000000002</v>
      </c>
      <c r="F38" s="21">
        <v>14500</v>
      </c>
      <c r="G38" s="21">
        <v>14500</v>
      </c>
      <c r="H38" s="21">
        <v>14500</v>
      </c>
      <c r="I38" s="7">
        <f t="shared" si="1"/>
        <v>-58633.84</v>
      </c>
      <c r="J38" s="23">
        <f t="shared" si="2"/>
        <v>23.3</v>
      </c>
      <c r="K38" s="7">
        <f t="shared" si="3"/>
        <v>-3283.08</v>
      </c>
      <c r="L38" s="23">
        <f t="shared" si="4"/>
        <v>81.5</v>
      </c>
    </row>
    <row r="39" spans="1:12" ht="176.25" customHeight="1" x14ac:dyDescent="0.3">
      <c r="A39" s="11" t="s">
        <v>68</v>
      </c>
      <c r="B39" s="18" t="s">
        <v>127</v>
      </c>
      <c r="C39" s="12" t="s">
        <v>128</v>
      </c>
      <c r="D39" s="19">
        <v>1056681.6000000001</v>
      </c>
      <c r="E39" s="26">
        <v>2844857.4</v>
      </c>
      <c r="F39" s="21">
        <v>841800</v>
      </c>
      <c r="G39" s="21">
        <v>841800</v>
      </c>
      <c r="H39" s="21">
        <v>841800</v>
      </c>
      <c r="I39" s="7">
        <f t="shared" si="1"/>
        <v>1788175.8</v>
      </c>
      <c r="J39" s="23">
        <f t="shared" si="2"/>
        <v>269.2</v>
      </c>
      <c r="K39" s="7">
        <f t="shared" si="3"/>
        <v>-2003057.4</v>
      </c>
      <c r="L39" s="23">
        <f t="shared" si="4"/>
        <v>29.6</v>
      </c>
    </row>
    <row r="40" spans="1:12" ht="102" customHeight="1" x14ac:dyDescent="0.3">
      <c r="A40" s="11" t="s">
        <v>69</v>
      </c>
      <c r="B40" s="18" t="s">
        <v>149</v>
      </c>
      <c r="C40" s="12" t="s">
        <v>150</v>
      </c>
      <c r="D40" s="19">
        <v>507973.04</v>
      </c>
      <c r="E40" s="26">
        <v>78976.75</v>
      </c>
      <c r="F40" s="21">
        <v>0</v>
      </c>
      <c r="G40" s="21">
        <v>0</v>
      </c>
      <c r="H40" s="21">
        <v>0</v>
      </c>
      <c r="I40" s="7">
        <f t="shared" si="1"/>
        <v>-428996.29</v>
      </c>
      <c r="J40" s="23">
        <f t="shared" si="2"/>
        <v>15.5</v>
      </c>
      <c r="K40" s="7">
        <f t="shared" si="3"/>
        <v>-78976.75</v>
      </c>
      <c r="L40" s="23">
        <f t="shared" si="4"/>
        <v>0</v>
      </c>
    </row>
    <row r="41" spans="1:12" ht="45" customHeight="1" x14ac:dyDescent="0.3">
      <c r="A41" s="11" t="s">
        <v>70</v>
      </c>
      <c r="B41" s="18" t="s">
        <v>129</v>
      </c>
      <c r="C41" s="12" t="s">
        <v>130</v>
      </c>
      <c r="D41" s="19">
        <v>-151044.82999999999</v>
      </c>
      <c r="E41" s="26">
        <v>15590.13</v>
      </c>
      <c r="F41" s="21">
        <v>15400</v>
      </c>
      <c r="G41" s="21">
        <v>15400</v>
      </c>
      <c r="H41" s="21">
        <v>15400</v>
      </c>
      <c r="I41" s="7">
        <f t="shared" si="1"/>
        <v>166634.96</v>
      </c>
      <c r="J41" s="23">
        <f t="shared" si="2"/>
        <v>-10.3</v>
      </c>
      <c r="K41" s="7">
        <f t="shared" si="3"/>
        <v>-190.13</v>
      </c>
      <c r="L41" s="23">
        <f t="shared" si="4"/>
        <v>98.8</v>
      </c>
    </row>
    <row r="42" spans="1:12" ht="29.25" customHeight="1" x14ac:dyDescent="0.3">
      <c r="A42" s="11" t="s">
        <v>70</v>
      </c>
      <c r="B42" s="18" t="s">
        <v>131</v>
      </c>
      <c r="C42" s="12" t="s">
        <v>132</v>
      </c>
      <c r="D42" s="19">
        <v>151377334.59</v>
      </c>
      <c r="E42" s="26">
        <v>18190025.829999998</v>
      </c>
      <c r="F42" s="21">
        <v>26194000</v>
      </c>
      <c r="G42" s="21">
        <v>26194000</v>
      </c>
      <c r="H42" s="21">
        <v>26194000</v>
      </c>
      <c r="I42" s="7">
        <f t="shared" si="1"/>
        <v>-133187308.76000001</v>
      </c>
      <c r="J42" s="23">
        <f t="shared" si="2"/>
        <v>12</v>
      </c>
      <c r="K42" s="7">
        <f t="shared" si="3"/>
        <v>8003974.1699999999</v>
      </c>
      <c r="L42" s="23">
        <f t="shared" si="4"/>
        <v>144</v>
      </c>
    </row>
    <row r="43" spans="1:12" x14ac:dyDescent="0.3">
      <c r="A43" s="11" t="s">
        <v>11</v>
      </c>
      <c r="B43" s="18" t="s">
        <v>43</v>
      </c>
      <c r="C43" s="12" t="s">
        <v>107</v>
      </c>
      <c r="D43" s="7">
        <f>D44+D45+D46</f>
        <v>-849468.62</v>
      </c>
      <c r="E43" s="26">
        <f>E44+E45+E46+E47</f>
        <v>449516.97</v>
      </c>
      <c r="F43" s="7">
        <f t="shared" ref="F43:H43" si="16">F44+F45+F46</f>
        <v>0</v>
      </c>
      <c r="G43" s="7">
        <f t="shared" si="16"/>
        <v>0</v>
      </c>
      <c r="H43" s="7">
        <f t="shared" si="16"/>
        <v>0</v>
      </c>
      <c r="I43" s="7">
        <f t="shared" si="1"/>
        <v>1298985.5900000001</v>
      </c>
      <c r="J43" s="23">
        <f t="shared" si="2"/>
        <v>-52.9</v>
      </c>
      <c r="K43" s="7">
        <f t="shared" si="3"/>
        <v>-449516.97</v>
      </c>
      <c r="L43" s="23">
        <f t="shared" si="4"/>
        <v>0</v>
      </c>
    </row>
    <row r="44" spans="1:12" ht="37.5" x14ac:dyDescent="0.3">
      <c r="A44" s="11" t="s">
        <v>71</v>
      </c>
      <c r="B44" s="18" t="s">
        <v>143</v>
      </c>
      <c r="C44" s="12" t="s">
        <v>145</v>
      </c>
      <c r="D44" s="21">
        <v>-1026172.62</v>
      </c>
      <c r="E44" s="27">
        <v>0</v>
      </c>
      <c r="F44" s="21">
        <v>0</v>
      </c>
      <c r="G44" s="21">
        <v>0</v>
      </c>
      <c r="H44" s="21">
        <v>0</v>
      </c>
      <c r="I44" s="7">
        <f t="shared" si="1"/>
        <v>1026172.62</v>
      </c>
      <c r="J44" s="23">
        <f t="shared" si="2"/>
        <v>0</v>
      </c>
      <c r="K44" s="7">
        <f t="shared" si="3"/>
        <v>0</v>
      </c>
      <c r="L44" s="23">
        <v>0</v>
      </c>
    </row>
    <row r="45" spans="1:12" ht="37.5" x14ac:dyDescent="0.3">
      <c r="A45" s="17" t="s">
        <v>72</v>
      </c>
      <c r="B45" s="18" t="s">
        <v>144</v>
      </c>
      <c r="C45" s="12" t="s">
        <v>146</v>
      </c>
      <c r="D45" s="7">
        <v>0</v>
      </c>
      <c r="E45" s="26">
        <v>0</v>
      </c>
      <c r="F45" s="21">
        <v>0</v>
      </c>
      <c r="G45" s="21">
        <v>0</v>
      </c>
      <c r="H45" s="21">
        <v>0</v>
      </c>
      <c r="I45" s="7">
        <f t="shared" si="1"/>
        <v>0</v>
      </c>
      <c r="J45" s="23" t="e">
        <f t="shared" si="2"/>
        <v>#DIV/0!</v>
      </c>
      <c r="K45" s="7">
        <f t="shared" si="3"/>
        <v>0</v>
      </c>
      <c r="L45" s="23">
        <v>0</v>
      </c>
    </row>
    <row r="46" spans="1:12" ht="43.5" customHeight="1" x14ac:dyDescent="0.3">
      <c r="A46" s="17" t="s">
        <v>141</v>
      </c>
      <c r="B46" s="18" t="s">
        <v>151</v>
      </c>
      <c r="C46" s="12" t="s">
        <v>152</v>
      </c>
      <c r="D46" s="7">
        <v>176704</v>
      </c>
      <c r="E46" s="26">
        <v>414993.65</v>
      </c>
      <c r="F46" s="21">
        <v>0</v>
      </c>
      <c r="G46" s="21">
        <v>0</v>
      </c>
      <c r="H46" s="21">
        <v>0</v>
      </c>
      <c r="I46" s="7">
        <f t="shared" si="1"/>
        <v>238289.65</v>
      </c>
      <c r="J46" s="23">
        <f t="shared" si="2"/>
        <v>234.9</v>
      </c>
      <c r="K46" s="7">
        <f t="shared" si="3"/>
        <v>-414993.65</v>
      </c>
      <c r="L46" s="23">
        <f t="shared" si="4"/>
        <v>0</v>
      </c>
    </row>
    <row r="47" spans="1:12" ht="119.25" customHeight="1" x14ac:dyDescent="0.3">
      <c r="A47" s="17" t="s">
        <v>167</v>
      </c>
      <c r="B47" s="18" t="s">
        <v>169</v>
      </c>
      <c r="C47" s="12" t="s">
        <v>168</v>
      </c>
      <c r="D47" s="7">
        <v>0</v>
      </c>
      <c r="E47" s="26">
        <v>34523.32</v>
      </c>
      <c r="F47" s="21">
        <v>0</v>
      </c>
      <c r="G47" s="21">
        <v>0</v>
      </c>
      <c r="H47" s="21">
        <v>0</v>
      </c>
      <c r="I47" s="7">
        <f t="shared" si="1"/>
        <v>34523.32</v>
      </c>
      <c r="J47" s="23" t="e">
        <f t="shared" si="2"/>
        <v>#DIV/0!</v>
      </c>
      <c r="K47" s="7">
        <f t="shared" si="3"/>
        <v>-34523.32</v>
      </c>
      <c r="L47" s="23">
        <v>0</v>
      </c>
    </row>
    <row r="48" spans="1:12" ht="31.5" customHeight="1" x14ac:dyDescent="0.3">
      <c r="A48" s="11"/>
      <c r="B48" s="18" t="s">
        <v>44</v>
      </c>
      <c r="C48" s="12" t="s">
        <v>108</v>
      </c>
      <c r="D48" s="7">
        <f>D49+D54+D55+D57+D58+D56</f>
        <v>3082105512.1199999</v>
      </c>
      <c r="E48" s="26">
        <f>E49+E54+E55+E57+E58+E56</f>
        <v>3484395965.2199998</v>
      </c>
      <c r="F48" s="7">
        <f t="shared" ref="F48:H48" si="17">F49+F54+F55+F57+F58+F56</f>
        <v>3208732476.0799999</v>
      </c>
      <c r="G48" s="7">
        <f t="shared" si="17"/>
        <v>2864704192.9000001</v>
      </c>
      <c r="H48" s="7">
        <f t="shared" si="17"/>
        <v>3331155000</v>
      </c>
      <c r="I48" s="7">
        <f t="shared" si="1"/>
        <v>402290453.10000002</v>
      </c>
      <c r="J48" s="23">
        <f t="shared" si="2"/>
        <v>113.1</v>
      </c>
      <c r="K48" s="7">
        <f t="shared" si="3"/>
        <v>-275663489.13999999</v>
      </c>
      <c r="L48" s="23">
        <f t="shared" si="4"/>
        <v>92.1</v>
      </c>
    </row>
    <row r="49" spans="1:12" ht="56.25" x14ac:dyDescent="0.3">
      <c r="A49" s="11" t="s">
        <v>12</v>
      </c>
      <c r="B49" s="18" t="s">
        <v>45</v>
      </c>
      <c r="C49" s="12" t="s">
        <v>109</v>
      </c>
      <c r="D49" s="7">
        <f>D50+D51+D52+D53</f>
        <v>2855342973.4000001</v>
      </c>
      <c r="E49" s="26">
        <f t="shared" ref="E49:H49" si="18">E50+E51+E52+E53</f>
        <v>3348825722.2199998</v>
      </c>
      <c r="F49" s="7">
        <f t="shared" si="18"/>
        <v>3208732476.0799999</v>
      </c>
      <c r="G49" s="7">
        <f t="shared" si="18"/>
        <v>2864704192.9000001</v>
      </c>
      <c r="H49" s="7">
        <f t="shared" si="18"/>
        <v>3331155000</v>
      </c>
      <c r="I49" s="7">
        <f t="shared" si="1"/>
        <v>493482748.81999999</v>
      </c>
      <c r="J49" s="23">
        <f t="shared" si="2"/>
        <v>117.3</v>
      </c>
      <c r="K49" s="7">
        <f t="shared" si="3"/>
        <v>-140093246.13999999</v>
      </c>
      <c r="L49" s="23">
        <f t="shared" si="4"/>
        <v>95.8</v>
      </c>
    </row>
    <row r="50" spans="1:12" ht="37.5" x14ac:dyDescent="0.3">
      <c r="A50" s="11" t="s">
        <v>73</v>
      </c>
      <c r="B50" s="18" t="s">
        <v>120</v>
      </c>
      <c r="C50" s="12" t="s">
        <v>110</v>
      </c>
      <c r="D50" s="7">
        <v>144190800</v>
      </c>
      <c r="E50" s="26">
        <v>209681300</v>
      </c>
      <c r="F50" s="21">
        <v>136896400</v>
      </c>
      <c r="G50" s="21">
        <v>0</v>
      </c>
      <c r="H50" s="21">
        <v>0</v>
      </c>
      <c r="I50" s="7">
        <f t="shared" si="1"/>
        <v>65490500</v>
      </c>
      <c r="J50" s="23">
        <f t="shared" si="2"/>
        <v>145.4</v>
      </c>
      <c r="K50" s="7">
        <f t="shared" si="3"/>
        <v>-72784900</v>
      </c>
      <c r="L50" s="23">
        <f t="shared" si="4"/>
        <v>65.3</v>
      </c>
    </row>
    <row r="51" spans="1:12" ht="40.5" customHeight="1" x14ac:dyDescent="0.3">
      <c r="A51" s="11" t="s">
        <v>74</v>
      </c>
      <c r="B51" s="18" t="s">
        <v>116</v>
      </c>
      <c r="C51" s="12" t="s">
        <v>111</v>
      </c>
      <c r="D51" s="7">
        <v>719853206.85000002</v>
      </c>
      <c r="E51" s="26">
        <v>863795104.76999998</v>
      </c>
      <c r="F51" s="21">
        <v>806076400</v>
      </c>
      <c r="G51" s="21">
        <v>573828300</v>
      </c>
      <c r="H51" s="21">
        <v>1022891300</v>
      </c>
      <c r="I51" s="7">
        <f t="shared" si="1"/>
        <v>143941897.91999999</v>
      </c>
      <c r="J51" s="23">
        <f t="shared" si="2"/>
        <v>120</v>
      </c>
      <c r="K51" s="7">
        <f t="shared" si="3"/>
        <v>-57718704.770000003</v>
      </c>
      <c r="L51" s="23">
        <f t="shared" si="4"/>
        <v>93.3</v>
      </c>
    </row>
    <row r="52" spans="1:12" ht="37.5" x14ac:dyDescent="0.3">
      <c r="A52" s="11" t="s">
        <v>75</v>
      </c>
      <c r="B52" s="18" t="s">
        <v>117</v>
      </c>
      <c r="C52" s="12" t="s">
        <v>112</v>
      </c>
      <c r="D52" s="7">
        <v>1884177924.9100001</v>
      </c>
      <c r="E52" s="26">
        <v>2077741400</v>
      </c>
      <c r="F52" s="21">
        <v>2248348500</v>
      </c>
      <c r="G52" s="21">
        <v>2280207500</v>
      </c>
      <c r="H52" s="21">
        <v>2298739300</v>
      </c>
      <c r="I52" s="7">
        <f t="shared" si="1"/>
        <v>193563475.09</v>
      </c>
      <c r="J52" s="23">
        <f t="shared" si="2"/>
        <v>110.3</v>
      </c>
      <c r="K52" s="7">
        <f t="shared" si="3"/>
        <v>170607100</v>
      </c>
      <c r="L52" s="23">
        <f t="shared" si="4"/>
        <v>108.2</v>
      </c>
    </row>
    <row r="53" spans="1:12" ht="25.5" customHeight="1" x14ac:dyDescent="0.3">
      <c r="A53" s="11" t="s">
        <v>76</v>
      </c>
      <c r="B53" s="18" t="s">
        <v>121</v>
      </c>
      <c r="C53" s="12" t="s">
        <v>113</v>
      </c>
      <c r="D53" s="7">
        <v>107121041.64</v>
      </c>
      <c r="E53" s="26">
        <v>197607917.44999999</v>
      </c>
      <c r="F53" s="21">
        <v>17411176.079999998</v>
      </c>
      <c r="G53" s="21">
        <v>10668392.9</v>
      </c>
      <c r="H53" s="21">
        <v>9524400</v>
      </c>
      <c r="I53" s="7">
        <f t="shared" si="1"/>
        <v>90486875.810000002</v>
      </c>
      <c r="J53" s="23">
        <f t="shared" si="2"/>
        <v>184.5</v>
      </c>
      <c r="K53" s="7">
        <f t="shared" si="3"/>
        <v>-180196741.37</v>
      </c>
      <c r="L53" s="23">
        <f t="shared" si="4"/>
        <v>8.8000000000000007</v>
      </c>
    </row>
    <row r="54" spans="1:12" ht="43.5" customHeight="1" x14ac:dyDescent="0.3">
      <c r="A54" s="11" t="s">
        <v>13</v>
      </c>
      <c r="B54" s="18" t="s">
        <v>147</v>
      </c>
      <c r="C54" s="12" t="s">
        <v>148</v>
      </c>
      <c r="D54" s="7">
        <v>0</v>
      </c>
      <c r="E54" s="26">
        <v>0</v>
      </c>
      <c r="F54" s="21">
        <v>0</v>
      </c>
      <c r="G54" s="21">
        <v>0</v>
      </c>
      <c r="H54" s="21">
        <v>0</v>
      </c>
      <c r="I54" s="7">
        <f t="shared" si="1"/>
        <v>0</v>
      </c>
      <c r="J54" s="23" t="e">
        <f t="shared" si="2"/>
        <v>#DIV/0!</v>
      </c>
      <c r="K54" s="7">
        <f t="shared" si="3"/>
        <v>0</v>
      </c>
      <c r="L54" s="23">
        <v>0</v>
      </c>
    </row>
    <row r="55" spans="1:12" ht="47.25" customHeight="1" x14ac:dyDescent="0.3">
      <c r="A55" s="11" t="s">
        <v>154</v>
      </c>
      <c r="B55" s="18" t="s">
        <v>123</v>
      </c>
      <c r="C55" s="12" t="s">
        <v>139</v>
      </c>
      <c r="D55" s="7">
        <v>255540500.47999999</v>
      </c>
      <c r="E55" s="26">
        <v>242038249.53999999</v>
      </c>
      <c r="F55" s="21">
        <v>0</v>
      </c>
      <c r="G55" s="21">
        <v>0</v>
      </c>
      <c r="H55" s="21">
        <v>0</v>
      </c>
      <c r="I55" s="7">
        <f t="shared" si="1"/>
        <v>-13502250.939999999</v>
      </c>
      <c r="J55" s="23">
        <f t="shared" si="2"/>
        <v>94.7</v>
      </c>
      <c r="K55" s="7">
        <f t="shared" si="3"/>
        <v>-242038249.53999999</v>
      </c>
      <c r="L55" s="23">
        <f t="shared" si="4"/>
        <v>0</v>
      </c>
    </row>
    <row r="56" spans="1:12" ht="47.25" customHeight="1" x14ac:dyDescent="0.3">
      <c r="A56" s="11" t="s">
        <v>136</v>
      </c>
      <c r="B56" s="18" t="s">
        <v>156</v>
      </c>
      <c r="C56" s="12" t="s">
        <v>157</v>
      </c>
      <c r="D56" s="7">
        <v>-16266279.77</v>
      </c>
      <c r="E56" s="26">
        <v>0</v>
      </c>
      <c r="F56" s="21">
        <v>0</v>
      </c>
      <c r="G56" s="21">
        <v>0</v>
      </c>
      <c r="H56" s="21">
        <v>0</v>
      </c>
      <c r="I56" s="7">
        <f t="shared" si="1"/>
        <v>16266279.77</v>
      </c>
      <c r="J56" s="23">
        <f t="shared" si="2"/>
        <v>0</v>
      </c>
      <c r="K56" s="7">
        <f t="shared" si="3"/>
        <v>0</v>
      </c>
      <c r="L56" s="23" t="e">
        <f t="shared" si="4"/>
        <v>#DIV/0!</v>
      </c>
    </row>
    <row r="57" spans="1:12" ht="81.75" customHeight="1" x14ac:dyDescent="0.3">
      <c r="A57" s="11" t="s">
        <v>138</v>
      </c>
      <c r="B57" s="18" t="s">
        <v>46</v>
      </c>
      <c r="C57" s="12" t="s">
        <v>122</v>
      </c>
      <c r="D57" s="7">
        <v>30</v>
      </c>
      <c r="E57" s="26">
        <v>308600.67</v>
      </c>
      <c r="F57" s="21">
        <v>0</v>
      </c>
      <c r="G57" s="21">
        <v>0</v>
      </c>
      <c r="H57" s="21">
        <v>0</v>
      </c>
      <c r="I57" s="7">
        <f t="shared" si="1"/>
        <v>308570.67</v>
      </c>
      <c r="J57" s="23">
        <f t="shared" si="2"/>
        <v>1028668.9</v>
      </c>
      <c r="K57" s="7">
        <f t="shared" si="3"/>
        <v>-308600.67</v>
      </c>
      <c r="L57" s="23">
        <f t="shared" si="4"/>
        <v>0</v>
      </c>
    </row>
    <row r="58" spans="1:12" ht="56.25" x14ac:dyDescent="0.3">
      <c r="A58" s="11" t="s">
        <v>155</v>
      </c>
      <c r="B58" s="18" t="s">
        <v>47</v>
      </c>
      <c r="C58" s="12" t="s">
        <v>114</v>
      </c>
      <c r="D58" s="7">
        <v>-12511711.99</v>
      </c>
      <c r="E58" s="7">
        <v>-106776607.20999999</v>
      </c>
      <c r="F58" s="21">
        <v>0</v>
      </c>
      <c r="G58" s="21">
        <v>0</v>
      </c>
      <c r="H58" s="21">
        <v>0</v>
      </c>
      <c r="I58" s="7">
        <f t="shared" si="1"/>
        <v>-94264895.219999999</v>
      </c>
      <c r="J58" s="23">
        <f t="shared" si="2"/>
        <v>853.4</v>
      </c>
      <c r="K58" s="7">
        <f t="shared" si="3"/>
        <v>106776607.20999999</v>
      </c>
      <c r="L58" s="23">
        <f t="shared" si="4"/>
        <v>0</v>
      </c>
    </row>
    <row r="59" spans="1:12" ht="28.5" customHeight="1" x14ac:dyDescent="0.3"/>
    <row r="60" spans="1:12" x14ac:dyDescent="0.3">
      <c r="A60" s="28"/>
      <c r="B60" s="28"/>
      <c r="C60" s="28"/>
      <c r="D60" s="28"/>
      <c r="E60" s="28"/>
      <c r="F60" s="28"/>
      <c r="G60" s="28"/>
      <c r="H60" s="28"/>
      <c r="I60" s="28"/>
    </row>
    <row r="63" spans="1:12" x14ac:dyDescent="0.3">
      <c r="D63" s="20"/>
      <c r="E63" s="20"/>
    </row>
    <row r="64" spans="1:12" x14ac:dyDescent="0.3">
      <c r="D64" s="20"/>
      <c r="E64" s="20"/>
    </row>
  </sheetData>
  <customSheetViews>
    <customSheetView guid="{160F787A-22F3-43B5-9A33-36FAC870A14F}" scale="60" showPageBreaks="1" showGridLines="0" fitToPage="1" printArea="1" view="pageBreakPreview" topLeftCell="B28">
      <selection activeCell="H33" sqref="H33"/>
      <pageMargins left="0.39370078740157483" right="0.39370078740157483" top="0.28999999999999998" bottom="0.19685039370078741" header="0.51181102362204722" footer="0.51181102362204722"/>
      <pageSetup paperSize="9" scale="47" firstPageNumber="25" fitToHeight="0" orientation="landscape" useFirstPageNumber="1" r:id="rId1"/>
    </customSheetView>
    <customSheetView guid="{B3365E97-AD1B-44E7-A643-0049F1E0C955}" scale="60" showPageBreaks="1" showGridLines="0" fitToPage="1" printArea="1" view="pageBreakPreview" topLeftCell="C31">
      <selection activeCell="H34" sqref="H34"/>
      <pageMargins left="0.39370078740157483" right="0.39370078740157483" top="0.28999999999999998" bottom="0.19685039370078741" header="0.51181102362204722" footer="0.51181102362204722"/>
      <pageSetup paperSize="9" scale="41" firstPageNumber="25" fitToHeight="0" orientation="landscape" useFirstPageNumber="1" r:id="rId2"/>
    </customSheetView>
  </customSheetViews>
  <mergeCells count="12">
    <mergeCell ref="A60:I60"/>
    <mergeCell ref="A1:L1"/>
    <mergeCell ref="I2:J2"/>
    <mergeCell ref="K2:L2"/>
    <mergeCell ref="A2:A3"/>
    <mergeCell ref="B2:B3"/>
    <mergeCell ref="C2:C3"/>
    <mergeCell ref="D2:D3"/>
    <mergeCell ref="E2:E3"/>
    <mergeCell ref="F2:F3"/>
    <mergeCell ref="G2:G3"/>
    <mergeCell ref="H2:H3"/>
  </mergeCells>
  <pageMargins left="0.39370078740157483" right="0.39370078740157483" top="0.28999999999999998" bottom="0.19685039370078741" header="0.51181102362204722" footer="0.51181102362204722"/>
  <pageSetup paperSize="256" scale="48" firstPageNumber="25" fitToHeight="0" orientation="landscape" useFirstPageNumber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Голубев С.В.</cp:lastModifiedBy>
  <cp:lastPrinted>2020-11-30T08:32:13Z</cp:lastPrinted>
  <dcterms:created xsi:type="dcterms:W3CDTF">2002-03-11T10:22:12Z</dcterms:created>
  <dcterms:modified xsi:type="dcterms:W3CDTF">2024-11-18T10:44:57Z</dcterms:modified>
</cp:coreProperties>
</file>