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3 квартал 2024\на сайт 3 квартал 2024\"/>
    </mc:Choice>
  </mc:AlternateContent>
  <bookViews>
    <workbookView xWindow="13305" yWindow="-15" windowWidth="15510" windowHeight="12540"/>
  </bookViews>
  <sheets>
    <sheet name="доходы" sheetId="1" r:id="rId1"/>
  </sheets>
  <definedNames>
    <definedName name="_xlnm._FilterDatabase" localSheetId="0" hidden="1">доходы!$A$2:$E$35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доходы!$A$2:$E$35</definedName>
    <definedName name="Z_160F787A_22F3_43B5_9A33_36FAC870A14F_.wvu.FilterData" localSheetId="0" hidden="1">доходы!$A$2:$E$35</definedName>
    <definedName name="Z_160F787A_22F3_43B5_9A33_36FAC870A14F_.wvu.PrintArea" localSheetId="0" hidden="1">доходы!$A$1:$E$35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доходы!$A$2:$E$35</definedName>
    <definedName name="Z_B3365E97_AD1B_44E7_A643_0049F1E0C955_.wvu.PrintArea" localSheetId="0" hidden="1">доходы!$A$1:$E$35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доходы!$A$1:$H$58</definedName>
  </definedNames>
  <calcPr calcId="152511" fullPrecision="0"/>
  <customWorkbookViews>
    <customWorkbookView name="Вершинина Мария Игоревна - Личное представление" guid="{B3365E97-AD1B-44E7-A643-0049F1E0C955}" mergeInterval="0" personalView="1" maximized="1" windowWidth="1276" windowHeight="779" activeSheetId="1"/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G56" i="1" l="1"/>
  <c r="G58" i="1"/>
  <c r="G55" i="1"/>
  <c r="G52" i="1"/>
  <c r="G53" i="1"/>
  <c r="G50" i="1"/>
  <c r="G51" i="1"/>
  <c r="G46" i="1"/>
  <c r="G42" i="1"/>
  <c r="G40" i="1"/>
  <c r="G31" i="1"/>
  <c r="E43" i="1"/>
  <c r="F47" i="1"/>
  <c r="E36" i="1" l="1"/>
  <c r="G33" i="1" l="1"/>
  <c r="E10" i="1" l="1"/>
  <c r="G7" i="1" l="1"/>
  <c r="G9" i="1"/>
  <c r="G11" i="1"/>
  <c r="G12" i="1"/>
  <c r="G13" i="1"/>
  <c r="G14" i="1"/>
  <c r="G16" i="1"/>
  <c r="G17" i="1"/>
  <c r="G18" i="1"/>
  <c r="G20" i="1"/>
  <c r="G25" i="1"/>
  <c r="G26" i="1"/>
  <c r="G28" i="1"/>
  <c r="G30" i="1"/>
  <c r="G35" i="1"/>
  <c r="G37" i="1"/>
  <c r="G38" i="1"/>
  <c r="G39" i="1"/>
  <c r="G41" i="1"/>
  <c r="G44" i="1"/>
  <c r="F7" i="1"/>
  <c r="F9" i="1"/>
  <c r="F11" i="1"/>
  <c r="F12" i="1"/>
  <c r="F13" i="1"/>
  <c r="F14" i="1"/>
  <c r="F16" i="1"/>
  <c r="F17" i="1"/>
  <c r="F18" i="1"/>
  <c r="F20" i="1"/>
  <c r="F22" i="1"/>
  <c r="F23" i="1"/>
  <c r="F25" i="1"/>
  <c r="F26" i="1"/>
  <c r="F28" i="1"/>
  <c r="F30" i="1"/>
  <c r="F31" i="1"/>
  <c r="F33" i="1"/>
  <c r="F34" i="1"/>
  <c r="F35" i="1"/>
  <c r="F37" i="1"/>
  <c r="F38" i="1"/>
  <c r="F39" i="1"/>
  <c r="F40" i="1"/>
  <c r="F41" i="1"/>
  <c r="F42" i="1"/>
  <c r="F44" i="1"/>
  <c r="F45" i="1"/>
  <c r="F46" i="1"/>
  <c r="F50" i="1"/>
  <c r="F51" i="1"/>
  <c r="F52" i="1"/>
  <c r="F53" i="1"/>
  <c r="F54" i="1"/>
  <c r="F55" i="1"/>
  <c r="F56" i="1"/>
  <c r="F57" i="1"/>
  <c r="F58" i="1"/>
  <c r="E21" i="1" l="1"/>
  <c r="F21" i="1" l="1"/>
  <c r="E19" i="1" l="1"/>
  <c r="G43" i="1" l="1"/>
  <c r="F43" i="1"/>
  <c r="E24" i="1"/>
  <c r="G24" i="1" l="1"/>
  <c r="F24" i="1"/>
  <c r="G19" i="1"/>
  <c r="F19" i="1"/>
  <c r="E49" i="1"/>
  <c r="E32" i="1"/>
  <c r="E29" i="1"/>
  <c r="E27" i="1"/>
  <c r="E15" i="1"/>
  <c r="E8" i="1"/>
  <c r="E6" i="1"/>
  <c r="G36" i="1"/>
  <c r="G49" i="1" l="1"/>
  <c r="E48" i="1"/>
  <c r="G48" i="1" s="1"/>
  <c r="E5" i="1"/>
  <c r="F49" i="1"/>
  <c r="F36" i="1"/>
  <c r="G32" i="1"/>
  <c r="F32" i="1"/>
  <c r="E4" i="1" l="1"/>
  <c r="F4" i="1" s="1"/>
  <c r="F48" i="1"/>
  <c r="F15" i="1" l="1"/>
  <c r="G15" i="1"/>
  <c r="F6" i="1"/>
  <c r="G6" i="1"/>
  <c r="G29" i="1" l="1"/>
  <c r="F29" i="1"/>
  <c r="F27" i="1"/>
  <c r="G27" i="1"/>
  <c r="G10" i="1"/>
  <c r="F10" i="1"/>
  <c r="G8" i="1"/>
  <c r="F8" i="1"/>
  <c r="F5" i="1" l="1"/>
  <c r="G5" i="1"/>
  <c r="G4" i="1" l="1"/>
</calcChain>
</file>

<file path=xl/sharedStrings.xml><?xml version="1.0" encoding="utf-8"?>
<sst xmlns="http://schemas.openxmlformats.org/spreadsheetml/2006/main" count="192" uniqueCount="188">
  <si>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</si>
  <si>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</si>
  <si>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</si>
  <si>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</si>
  <si>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</si>
  <si>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</si>
  <si>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</si>
  <si>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</si>
  <si>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</si>
  <si>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</si>
  <si>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</si>
  <si>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</si>
  <si>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</si>
  <si>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</si>
  <si>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</si>
  <si>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</si>
  <si>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</si>
  <si>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</si>
  <si>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</si>
  <si>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</si>
  <si>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</si>
  <si>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</si>
  <si>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</si>
  <si>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</si>
  <si>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</si>
  <si>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</si>
  <si>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</si>
  <si>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</si>
  <si>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</si>
  <si>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</si>
  <si>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</si>
  <si>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</si>
  <si>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</si>
  <si>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</si>
  <si>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</si>
  <si>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</si>
  <si>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</si>
  <si>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</si>
  <si>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</si>
  <si>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</si>
  <si>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</si>
  <si>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</si>
  <si>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</si>
  <si>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</si>
  <si>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</si>
  <si>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</si>
  <si>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</si>
  <si>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</si>
  <si>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</si>
  <si>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</si>
  <si>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</si>
  <si>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</si>
  <si>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</si>
  <si>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</si>
  <si>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</si>
  <si>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</si>
  <si>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</si>
  <si>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</si>
  <si>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</si>
  <si>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</si>
  <si>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</si>
  <si>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</si>
  <si>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</si>
  <si>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</si>
  <si>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</si>
  <si>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</si>
  <si>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</si>
  <si>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</si>
  <si>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</si>
  <si>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</si>
  <si>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</si>
  <si>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</si>
  <si>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</si>
  <si>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</si>
  <si>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</si>
  <si>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</si>
  <si>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</si>
  <si>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</si>
  <si>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</si>
  <si>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</si>
  <si>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</si>
  <si>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</si>
  <si>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</si>
  <si>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</si>
  <si>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</si>
  <si>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</si>
  <si>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</si>
  <si>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</si>
  <si>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</si>
  <si>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</si>
  <si>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</si>
  <si>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</si>
  <si>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</si>
  <si>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</si>
  <si>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</si>
  <si>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</si>
  <si>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</si>
  <si>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</si>
  <si>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</si>
  <si>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</si>
  <si>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</si>
  <si>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</si>
  <si>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</si>
  <si>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</si>
  <si>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</si>
  <si>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</si>
  <si>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</si>
  <si>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</si>
  <si>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</si>
  <si>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</si>
  <si>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</si>
  <si>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</si>
  <si>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</si>
  <si>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</si>
  <si>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</si>
  <si>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</si>
  <si>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</si>
  <si>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</si>
  <si>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</si>
  <si>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</si>
  <si>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</si>
  <si>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</si>
  <si>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</si>
  <si>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</si>
  <si>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</si>
  <si>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</si>
  <si>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</si>
  <si>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</si>
  <si>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</si>
  <si>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</si>
  <si>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</si>
  <si>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</si>
  <si>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</si>
  <si>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</si>
  <si>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</si>
  <si>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</si>
  <si>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</si>
  <si>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</si>
  <si>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</si>
  <si>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</si>
  <si>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</si>
  <si>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</si>
  <si>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</si>
  <si>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</si>
  <si>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</si>
  <si>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</si>
  <si>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</si>
  <si>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</si>
  <si>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</si>
  <si>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</si>
  <si>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</si>
  <si>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</si>
  <si>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</si>
  <si>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</si>
  <si>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</si>
  <si>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</si>
  <si>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</si>
  <si>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</si>
  <si>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</si>
  <si>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 xml:space="preserve">Сравнение </t>
  </si>
  <si>
    <t>отклонение, тыс. руб.</t>
  </si>
  <si>
    <t>Рост ставок по подакцизным товарам (Федеральный закон от 14.07.2022 № 323-ФЗ (ред. от 19.12.2022) "О внесении изменений в часть вторую Налогового кодекса Российской Федерации")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</si>
  <si>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</si>
  <si>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Поступления зависят от количества реализованных земельных участков, реализация имеет заявительный характер</t>
  </si>
  <si>
    <t>Причины отклонения (при отклонении свыше 115 %)</t>
  </si>
  <si>
    <t>Отклонения связаны с введением ЕНС в 2023 году</t>
  </si>
  <si>
    <t>В связи с уменьшением поступления средств по делам, рассматриваемым в судах общей юрисдикции, мировыми судьями</t>
  </si>
  <si>
    <t>Поступление авансовых платежей в декабре 2023 года в счет уплаты за 1 квартал 2024</t>
  </si>
  <si>
    <t>Заключение в декабре 2023 года 9 дополнительных договоров по продаже квартир</t>
  </si>
  <si>
    <t xml:space="preserve">Отклонения исполнение доходов за 1 квартал 2024 года от аналогичного периода 2023 года объясняется уменьшением количества наложенных
денежных взысканий (штрафов) и соответственно, взысканных сумм за нарушение законодательства РФ За нарушение правил использования
лесов, штрафы за незаконную рубку, правил санитарной безопасности в лесах, правил пожарной безопасности в лесах, правил охоты). количества предъявленных претензий и соответственно сумм, поступившим по претензиям </t>
  </si>
  <si>
    <t>Поступления из бюджета автономного округа в объёмах, предусмотренных  Законом Ханты-Мансийского автономного округа - Югры от 29.11.2023 N 94-оз
"О бюджете Ханты-Мансийского автономного округа - Югры на 2024 год и на плановый период 2025 и 2026 годов";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</si>
  <si>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Поступления в рамках заключенных в течении 2024 года соглашений  о сотрудничестве с хозяйствующими субъектами, осуществляющими деятельность на территории Ханты-Мансийского района</t>
  </si>
  <si>
    <t>Перечисление дебиторской задолженности прошлых лет в 2024 году</t>
  </si>
  <si>
    <t>В связи с возвратом средств от бюджетов сельских поселений по итогам исполнения бюджетов за 2023 год</t>
  </si>
  <si>
    <t>Возврат остатков межбюджетных трансфертов по итогам деятельности в том числе в связи с нарушением сроков исполнения по контрактам, первоначально не планировались поскольку межбюджетные трансферты должны быть использованы в полном объеме</t>
  </si>
  <si>
    <t>Цена реализации имущества складывается по итогам торгов</t>
  </si>
  <si>
    <t xml:space="preserve">000 1 17 16000 05 0000 180 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</si>
  <si>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</si>
  <si>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подъем переплаты на ЕНС в начале 2023 года</t>
  </si>
  <si>
    <t>В связи с уплатой в июне 2023 года в счет погашения задолженностикрупных разовых платежей, снижение поступления от ООО "ГОРИЗОНТ" ИНН 8618002005 на 200 тыс. руб. (уплата в 2023 году 200 тыс. руб., в 2024 году поступлений нет, налогоплательщик в процедуре банкротства)</t>
  </si>
  <si>
    <t>Более активная уплата задолженности по налогу физическими лицами в первом полугодии 2024 года</t>
  </si>
  <si>
    <t>Платежи прошлых периодов по отмененному налогу</t>
  </si>
  <si>
    <t>Увеличение за счет возврата дебиторской задолженности прошлых лет (МБТ в связи с нарушением сроков исполнения объязательств подрядчиками) в 2024 году</t>
  </si>
  <si>
    <t>Уменьшение норматива зачисления в бюджет района</t>
  </si>
  <si>
    <t xml:space="preserve"> Зависит от объема инициативных платежей в 2024 году(заявительный характер)</t>
  </si>
  <si>
    <t>Исполнение за 9 месяцев 2023 года, тыс.руб.</t>
  </si>
  <si>
    <t>Исполнение за 9 месяцев 2024 года, тыс.руб.</t>
  </si>
  <si>
    <t>Сведения о доходах бюджета Ханты-Мансийского района по видам доходов за 9 месяцев 2024 года в сравнении с аналогичным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</si>
</sst>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164" fontId="6" fillId="0" borderId="1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wrapText="1"/>
    </xf>
    <xf numFmtId="0" fontId="6" fillId="0" borderId="1" xfId="2" applyFont="1" applyBorder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top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left" vertical="top" wrapText="1"/>
    </xf>
    <xf numFmtId="164" fontId="10" fillId="0" borderId="5" xfId="0" applyNumberFormat="1" applyFont="1" applyFill="1" applyBorder="1" applyAlignment="1">
      <alignment horizontal="left" vertical="top" wrapText="1"/>
    </xf>
    <xf numFmtId="164" fontId="10" fillId="0" borderId="6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2" xfId="3" applyFont="1" applyBorder="1" applyAlignment="1">
      <alignment horizontal="left" vertical="top" wrapText="1"/>
    </xf>
    <xf numFmtId="0" fontId="11" fillId="0" borderId="5" xfId="3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left" vertical="top" wrapText="1"/>
    </xf>
    <xf numFmtId="164" fontId="10" fillId="0" borderId="5" xfId="0" applyNumberFormat="1" applyFont="1" applyBorder="1" applyAlignment="1">
      <alignment horizontal="left" vertical="top" wrapText="1"/>
    </xf>
    <xf numFmtId="4" fontId="7" fillId="0" borderId="0" xfId="0" applyNumberFormat="1" applyFont="1"/>
  </cellXfs>
  <cellStyles count="4">
    <cellStyle name="Normal" xfId="1"/>
    <cellStyle name="Обычный" xfId="0" builtinId="0"/>
    <cellStyle name="Обычный 2" xfId="2"/>
    <cellStyle name="Обычный_Хант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4"/>
  <sheetViews>
    <sheetView showGridLines="0" tabSelected="1" view="pageBreakPreview" topLeftCell="A46" zoomScale="90" zoomScaleNormal="70" zoomScaleSheetLayoutView="90" workbookViewId="0">
      <selection activeCell="E11" sqref="E11"/>
    </sheetView>
  </sheetViews>
  <sheetFormatPr defaultRowHeight="18.75" x14ac:dyDescent="0.3"/>
  <cols>
    <col min="1" max="1" width="8" style="3" customWidth="1"/>
    <col min="2" max="2" width="35.5703125" style="2" customWidth="1"/>
    <col min="3" max="3" width="60" style="2" customWidth="1"/>
    <col min="4" max="4" width="19" style="22" customWidth="1"/>
    <col min="5" max="5" width="19" style="32" customWidth="1"/>
    <col min="6" max="6" width="18.42578125" style="22" customWidth="1"/>
    <col min="7" max="7" width="15.28515625" style="32" customWidth="1"/>
    <col min="8" max="8" width="77.28515625" style="2" customWidth="1"/>
    <col min="9" max="16384" width="9.140625" style="2"/>
  </cols>
  <sheetData>
    <row r="1" spans="1:8" ht="39" customHeight="1" x14ac:dyDescent="0.3">
      <c r="A1" s="35" t="s">
        <v>187</v>
      </c>
      <c r="B1" s="35"/>
      <c r="C1" s="35"/>
      <c r="D1" s="35"/>
      <c r="E1" s="35"/>
      <c r="F1" s="35"/>
      <c r="G1" s="35"/>
      <c r="H1" s="35"/>
    </row>
    <row r="2" spans="1:8" ht="25.5" customHeight="1" x14ac:dyDescent="0.3">
      <c r="A2" s="41" t="s">
        <v>0</v>
      </c>
      <c r="B2" s="42" t="s">
        <v>78</v>
      </c>
      <c r="C2" s="42" t="s">
        <v>77</v>
      </c>
      <c r="D2" s="36" t="s">
        <v>185</v>
      </c>
      <c r="E2" s="43" t="s">
        <v>186</v>
      </c>
      <c r="F2" s="39" t="s">
        <v>159</v>
      </c>
      <c r="G2" s="40"/>
      <c r="H2" s="36" t="s">
        <v>164</v>
      </c>
    </row>
    <row r="3" spans="1:8" ht="66" customHeight="1" x14ac:dyDescent="0.3">
      <c r="A3" s="37"/>
      <c r="B3" s="37"/>
      <c r="C3" s="37"/>
      <c r="D3" s="37"/>
      <c r="E3" s="44"/>
      <c r="F3" s="23" t="s">
        <v>160</v>
      </c>
      <c r="G3" s="34" t="s">
        <v>117</v>
      </c>
      <c r="H3" s="37"/>
    </row>
    <row r="4" spans="1:8" x14ac:dyDescent="0.3">
      <c r="A4" s="8"/>
      <c r="B4" s="9"/>
      <c r="C4" s="10" t="s">
        <v>114</v>
      </c>
      <c r="D4" s="5">
        <v>3769685.8</v>
      </c>
      <c r="E4" s="30">
        <f>E5+E48</f>
        <v>2660589.1</v>
      </c>
      <c r="F4" s="5">
        <f>E4-D4</f>
        <v>-1109096.7</v>
      </c>
      <c r="G4" s="30">
        <f>E4/D4*100</f>
        <v>70.599999999999994</v>
      </c>
      <c r="H4" s="24"/>
    </row>
    <row r="5" spans="1:8" x14ac:dyDescent="0.3">
      <c r="A5" s="11"/>
      <c r="B5" s="12" t="s">
        <v>14</v>
      </c>
      <c r="C5" s="13" t="s">
        <v>79</v>
      </c>
      <c r="D5" s="5">
        <v>1824120.3</v>
      </c>
      <c r="E5" s="30">
        <f>E6+E15+E19+E21+E24+E27+E29+E32+E36+E43+E8+E10</f>
        <v>498258.1</v>
      </c>
      <c r="F5" s="5">
        <f t="shared" ref="F5:F58" si="0">E5-D5</f>
        <v>-1325862.2</v>
      </c>
      <c r="G5" s="30">
        <f t="shared" ref="G5:G46" si="1">E5/D5*100</f>
        <v>27.3</v>
      </c>
      <c r="H5" s="24"/>
    </row>
    <row r="6" spans="1:8" ht="18.75" customHeight="1" x14ac:dyDescent="0.3">
      <c r="A6" s="14" t="s">
        <v>1</v>
      </c>
      <c r="B6" s="12" t="s">
        <v>15</v>
      </c>
      <c r="C6" s="15" t="s">
        <v>80</v>
      </c>
      <c r="D6" s="5">
        <v>1313476.1000000001</v>
      </c>
      <c r="E6" s="30">
        <f t="shared" ref="E6" si="2">E7</f>
        <v>1240.4000000000001</v>
      </c>
      <c r="F6" s="5">
        <f t="shared" si="0"/>
        <v>-1312235.7</v>
      </c>
      <c r="G6" s="30">
        <f t="shared" si="1"/>
        <v>0.1</v>
      </c>
      <c r="H6" s="48"/>
    </row>
    <row r="7" spans="1:8" ht="37.5" customHeight="1" x14ac:dyDescent="0.3">
      <c r="A7" s="14" t="s">
        <v>48</v>
      </c>
      <c r="B7" s="16" t="s">
        <v>16</v>
      </c>
      <c r="C7" s="13" t="s">
        <v>81</v>
      </c>
      <c r="D7" s="5">
        <v>1313476.1000000001</v>
      </c>
      <c r="E7" s="31">
        <v>1240.4000000000001</v>
      </c>
      <c r="F7" s="5">
        <f t="shared" si="0"/>
        <v>-1312235.7</v>
      </c>
      <c r="G7" s="30">
        <f t="shared" si="1"/>
        <v>0.1</v>
      </c>
      <c r="H7" s="49"/>
    </row>
    <row r="8" spans="1:8" ht="48" customHeight="1" x14ac:dyDescent="0.3">
      <c r="A8" s="14" t="s">
        <v>2</v>
      </c>
      <c r="B8" s="16" t="s">
        <v>17</v>
      </c>
      <c r="C8" s="15" t="s">
        <v>82</v>
      </c>
      <c r="D8" s="5">
        <v>845.2</v>
      </c>
      <c r="E8" s="30">
        <f t="shared" ref="E8" si="3">E9</f>
        <v>940.5</v>
      </c>
      <c r="F8" s="5">
        <f t="shared" si="0"/>
        <v>95.3</v>
      </c>
      <c r="G8" s="30">
        <f t="shared" si="1"/>
        <v>111.3</v>
      </c>
      <c r="H8" s="50" t="s">
        <v>161</v>
      </c>
    </row>
    <row r="9" spans="1:8" ht="56.25" x14ac:dyDescent="0.3">
      <c r="A9" s="14" t="s">
        <v>49</v>
      </c>
      <c r="B9" s="16" t="s">
        <v>18</v>
      </c>
      <c r="C9" s="13" t="s">
        <v>83</v>
      </c>
      <c r="D9" s="5">
        <v>845.2</v>
      </c>
      <c r="E9" s="31">
        <v>940.5</v>
      </c>
      <c r="F9" s="5">
        <f t="shared" si="0"/>
        <v>95.3</v>
      </c>
      <c r="G9" s="30">
        <f t="shared" si="1"/>
        <v>111.3</v>
      </c>
      <c r="H9" s="51"/>
    </row>
    <row r="10" spans="1:8" ht="30.75" customHeight="1" x14ac:dyDescent="0.3">
      <c r="A10" s="14" t="s">
        <v>3</v>
      </c>
      <c r="B10" s="16" t="s">
        <v>19</v>
      </c>
      <c r="C10" s="15" t="s">
        <v>84</v>
      </c>
      <c r="D10" s="5">
        <v>23953.200000000001</v>
      </c>
      <c r="E10" s="30">
        <f>E11+E12+E13+E14</f>
        <v>51965.7</v>
      </c>
      <c r="F10" s="5">
        <f t="shared" si="0"/>
        <v>28012.5</v>
      </c>
      <c r="G10" s="30">
        <f t="shared" si="1"/>
        <v>216.9</v>
      </c>
      <c r="H10" s="25" t="s">
        <v>165</v>
      </c>
    </row>
    <row r="11" spans="1:8" ht="37.5" x14ac:dyDescent="0.3">
      <c r="A11" s="17" t="s">
        <v>50</v>
      </c>
      <c r="B11" s="16" t="s">
        <v>20</v>
      </c>
      <c r="C11" s="15" t="s">
        <v>85</v>
      </c>
      <c r="D11" s="5">
        <v>23245.4</v>
      </c>
      <c r="E11" s="31">
        <v>49621.3</v>
      </c>
      <c r="F11" s="5">
        <f t="shared" si="0"/>
        <v>26375.9</v>
      </c>
      <c r="G11" s="30">
        <f t="shared" si="1"/>
        <v>213.5</v>
      </c>
      <c r="H11" s="26" t="s">
        <v>178</v>
      </c>
    </row>
    <row r="12" spans="1:8" ht="37.5" x14ac:dyDescent="0.3">
      <c r="A12" s="14" t="s">
        <v>51</v>
      </c>
      <c r="B12" s="16" t="s">
        <v>21</v>
      </c>
      <c r="C12" s="15" t="s">
        <v>86</v>
      </c>
      <c r="D12" s="5">
        <v>106</v>
      </c>
      <c r="E12" s="31">
        <v>34</v>
      </c>
      <c r="F12" s="5">
        <f t="shared" si="0"/>
        <v>-72</v>
      </c>
      <c r="G12" s="30">
        <f t="shared" si="1"/>
        <v>32.1</v>
      </c>
      <c r="H12" s="26" t="s">
        <v>181</v>
      </c>
    </row>
    <row r="13" spans="1:8" x14ac:dyDescent="0.3">
      <c r="A13" s="14" t="s">
        <v>52</v>
      </c>
      <c r="B13" s="16" t="s">
        <v>22</v>
      </c>
      <c r="C13" s="15" t="s">
        <v>87</v>
      </c>
      <c r="D13" s="5">
        <v>669.3</v>
      </c>
      <c r="E13" s="31">
        <v>593.1</v>
      </c>
      <c r="F13" s="5">
        <f t="shared" si="0"/>
        <v>-76.2</v>
      </c>
      <c r="G13" s="30">
        <f t="shared" si="1"/>
        <v>88.6</v>
      </c>
      <c r="H13" s="26" t="s">
        <v>178</v>
      </c>
    </row>
    <row r="14" spans="1:8" ht="37.5" x14ac:dyDescent="0.3">
      <c r="A14" s="14" t="s">
        <v>53</v>
      </c>
      <c r="B14" s="16" t="s">
        <v>23</v>
      </c>
      <c r="C14" s="15" t="s">
        <v>88</v>
      </c>
      <c r="D14" s="5">
        <v>-67.5</v>
      </c>
      <c r="E14" s="31">
        <v>1717.3</v>
      </c>
      <c r="F14" s="5">
        <f t="shared" si="0"/>
        <v>1784.8</v>
      </c>
      <c r="G14" s="30">
        <f t="shared" si="1"/>
        <v>-2544.1</v>
      </c>
      <c r="H14" s="26" t="s">
        <v>178</v>
      </c>
    </row>
    <row r="15" spans="1:8" x14ac:dyDescent="0.3">
      <c r="A15" s="14" t="s">
        <v>4</v>
      </c>
      <c r="B15" s="16" t="s">
        <v>24</v>
      </c>
      <c r="C15" s="15" t="s">
        <v>89</v>
      </c>
      <c r="D15" s="5">
        <v>10165</v>
      </c>
      <c r="E15" s="30">
        <f t="shared" ref="E15" si="4">E16+E18+E17</f>
        <v>10954.9</v>
      </c>
      <c r="F15" s="5">
        <f t="shared" si="0"/>
        <v>789.9</v>
      </c>
      <c r="G15" s="30">
        <f t="shared" si="1"/>
        <v>107.8</v>
      </c>
      <c r="H15" s="25"/>
    </row>
    <row r="16" spans="1:8" ht="31.5" x14ac:dyDescent="0.3">
      <c r="A16" s="14" t="s">
        <v>54</v>
      </c>
      <c r="B16" s="16" t="s">
        <v>25</v>
      </c>
      <c r="C16" s="15" t="s">
        <v>90</v>
      </c>
      <c r="D16" s="5">
        <v>38.9</v>
      </c>
      <c r="E16" s="31">
        <v>308.60000000000002</v>
      </c>
      <c r="F16" s="5">
        <f t="shared" si="0"/>
        <v>269.7</v>
      </c>
      <c r="G16" s="30">
        <f t="shared" si="1"/>
        <v>793.3</v>
      </c>
      <c r="H16" s="26" t="s">
        <v>180</v>
      </c>
    </row>
    <row r="17" spans="1:8" ht="62.25" customHeight="1" x14ac:dyDescent="0.3">
      <c r="A17" s="14" t="s">
        <v>55</v>
      </c>
      <c r="B17" s="18" t="s">
        <v>131</v>
      </c>
      <c r="C17" s="19" t="s">
        <v>122</v>
      </c>
      <c r="D17" s="5">
        <v>4307</v>
      </c>
      <c r="E17" s="31">
        <v>4303.3999999999996</v>
      </c>
      <c r="F17" s="5">
        <f t="shared" si="0"/>
        <v>-3.6</v>
      </c>
      <c r="G17" s="30">
        <f t="shared" si="1"/>
        <v>99.9</v>
      </c>
      <c r="H17" s="26" t="s">
        <v>179</v>
      </c>
    </row>
    <row r="18" spans="1:8" x14ac:dyDescent="0.3">
      <c r="A18" s="14" t="s">
        <v>135</v>
      </c>
      <c r="B18" s="16" t="s">
        <v>26</v>
      </c>
      <c r="C18" s="15" t="s">
        <v>91</v>
      </c>
      <c r="D18" s="5">
        <v>5819.1</v>
      </c>
      <c r="E18" s="31">
        <v>6342.9</v>
      </c>
      <c r="F18" s="5">
        <f t="shared" si="0"/>
        <v>523.79999999999995</v>
      </c>
      <c r="G18" s="30">
        <f t="shared" si="1"/>
        <v>109</v>
      </c>
      <c r="H18" s="26"/>
    </row>
    <row r="19" spans="1:8" ht="36.75" customHeight="1" x14ac:dyDescent="0.3">
      <c r="A19" s="14" t="s">
        <v>5</v>
      </c>
      <c r="B19" s="16" t="s">
        <v>27</v>
      </c>
      <c r="C19" s="15" t="s">
        <v>92</v>
      </c>
      <c r="D19" s="5">
        <v>176.2</v>
      </c>
      <c r="E19" s="30">
        <f t="shared" ref="E19" si="5">E20</f>
        <v>51.4</v>
      </c>
      <c r="F19" s="5">
        <f t="shared" si="0"/>
        <v>-124.8</v>
      </c>
      <c r="G19" s="30">
        <f t="shared" si="1"/>
        <v>29.2</v>
      </c>
      <c r="H19" s="27" t="s">
        <v>166</v>
      </c>
    </row>
    <row r="20" spans="1:8" ht="56.25" x14ac:dyDescent="0.3">
      <c r="A20" s="17" t="s">
        <v>56</v>
      </c>
      <c r="B20" s="16" t="s">
        <v>28</v>
      </c>
      <c r="C20" s="15" t="s">
        <v>93</v>
      </c>
      <c r="D20" s="5">
        <v>176.2</v>
      </c>
      <c r="E20" s="31">
        <v>51.4</v>
      </c>
      <c r="F20" s="5">
        <f t="shared" si="0"/>
        <v>-124.8</v>
      </c>
      <c r="G20" s="30">
        <f t="shared" si="1"/>
        <v>29.2</v>
      </c>
      <c r="H20" s="28"/>
    </row>
    <row r="21" spans="1:8" ht="37.5" x14ac:dyDescent="0.3">
      <c r="A21" s="17" t="s">
        <v>6</v>
      </c>
      <c r="B21" s="16" t="s">
        <v>29</v>
      </c>
      <c r="C21" s="15" t="s">
        <v>94</v>
      </c>
      <c r="D21" s="5">
        <v>1.3</v>
      </c>
      <c r="E21" s="30">
        <f t="shared" ref="E21" si="6">E22+E23</f>
        <v>0</v>
      </c>
      <c r="F21" s="5">
        <f t="shared" si="0"/>
        <v>-1.3</v>
      </c>
      <c r="G21" s="30">
        <v>0</v>
      </c>
      <c r="H21" s="27"/>
    </row>
    <row r="22" spans="1:8" x14ac:dyDescent="0.3">
      <c r="A22" s="17" t="s">
        <v>154</v>
      </c>
      <c r="B22" s="16" t="s">
        <v>156</v>
      </c>
      <c r="C22" s="15" t="s">
        <v>89</v>
      </c>
      <c r="D22" s="5">
        <v>0</v>
      </c>
      <c r="E22" s="31">
        <v>0</v>
      </c>
      <c r="F22" s="5">
        <f t="shared" si="0"/>
        <v>0</v>
      </c>
      <c r="G22" s="30">
        <v>0</v>
      </c>
      <c r="H22" s="29"/>
    </row>
    <row r="23" spans="1:8" ht="37.5" x14ac:dyDescent="0.3">
      <c r="A23" s="17" t="s">
        <v>155</v>
      </c>
      <c r="B23" s="16" t="s">
        <v>157</v>
      </c>
      <c r="C23" s="15" t="s">
        <v>158</v>
      </c>
      <c r="D23" s="5">
        <v>1.3</v>
      </c>
      <c r="E23" s="31">
        <v>0</v>
      </c>
      <c r="F23" s="5">
        <f t="shared" si="0"/>
        <v>-1.3</v>
      </c>
      <c r="G23" s="30">
        <v>0</v>
      </c>
      <c r="H23" s="28"/>
    </row>
    <row r="24" spans="1:8" ht="56.25" x14ac:dyDescent="0.3">
      <c r="A24" s="14" t="s">
        <v>57</v>
      </c>
      <c r="B24" s="16" t="s">
        <v>30</v>
      </c>
      <c r="C24" s="15" t="s">
        <v>95</v>
      </c>
      <c r="D24" s="5">
        <v>254452.1</v>
      </c>
      <c r="E24" s="30">
        <f t="shared" ref="E24" si="7">E25+E26</f>
        <v>264877.7</v>
      </c>
      <c r="F24" s="5">
        <f t="shared" si="0"/>
        <v>10425.6</v>
      </c>
      <c r="G24" s="30">
        <f t="shared" si="1"/>
        <v>104.1</v>
      </c>
      <c r="H24" s="25" t="s">
        <v>167</v>
      </c>
    </row>
    <row r="25" spans="1:8" ht="138.75" customHeight="1" x14ac:dyDescent="0.3">
      <c r="A25" s="14" t="s">
        <v>58</v>
      </c>
      <c r="B25" s="16" t="s">
        <v>31</v>
      </c>
      <c r="C25" s="15" t="s">
        <v>96</v>
      </c>
      <c r="D25" s="5">
        <v>250746.7</v>
      </c>
      <c r="E25" s="31">
        <v>260900.6</v>
      </c>
      <c r="F25" s="5">
        <f t="shared" si="0"/>
        <v>10153.9</v>
      </c>
      <c r="G25" s="30">
        <f t="shared" si="1"/>
        <v>104</v>
      </c>
      <c r="H25" s="26"/>
    </row>
    <row r="26" spans="1:8" ht="131.25" x14ac:dyDescent="0.3">
      <c r="A26" s="14" t="s">
        <v>59</v>
      </c>
      <c r="B26" s="16" t="s">
        <v>32</v>
      </c>
      <c r="C26" s="15" t="s">
        <v>97</v>
      </c>
      <c r="D26" s="5">
        <v>3705.4</v>
      </c>
      <c r="E26" s="31">
        <v>3977.1</v>
      </c>
      <c r="F26" s="5">
        <f t="shared" si="0"/>
        <v>271.7</v>
      </c>
      <c r="G26" s="30">
        <f t="shared" si="1"/>
        <v>107.3</v>
      </c>
      <c r="H26" s="26"/>
    </row>
    <row r="27" spans="1:8" ht="37.5" x14ac:dyDescent="0.3">
      <c r="A27" s="14" t="s">
        <v>7</v>
      </c>
      <c r="B27" s="16" t="s">
        <v>33</v>
      </c>
      <c r="C27" s="15" t="s">
        <v>98</v>
      </c>
      <c r="D27" s="5">
        <v>62727.8</v>
      </c>
      <c r="E27" s="30">
        <f t="shared" ref="E27" si="8">E28</f>
        <v>19351.900000000001</v>
      </c>
      <c r="F27" s="5">
        <f t="shared" si="0"/>
        <v>-43375.9</v>
      </c>
      <c r="G27" s="30">
        <f t="shared" si="1"/>
        <v>30.9</v>
      </c>
      <c r="H27" s="27" t="s">
        <v>183</v>
      </c>
    </row>
    <row r="28" spans="1:8" ht="37.5" x14ac:dyDescent="0.3">
      <c r="A28" s="20" t="s">
        <v>60</v>
      </c>
      <c r="B28" s="16" t="s">
        <v>34</v>
      </c>
      <c r="C28" s="15" t="s">
        <v>99</v>
      </c>
      <c r="D28" s="5">
        <v>62727.8</v>
      </c>
      <c r="E28" s="31">
        <v>19351.900000000001</v>
      </c>
      <c r="F28" s="5">
        <f t="shared" si="0"/>
        <v>-43375.9</v>
      </c>
      <c r="G28" s="30">
        <f t="shared" si="1"/>
        <v>30.9</v>
      </c>
      <c r="H28" s="28"/>
    </row>
    <row r="29" spans="1:8" ht="44.25" customHeight="1" x14ac:dyDescent="0.3">
      <c r="A29" s="20" t="s">
        <v>8</v>
      </c>
      <c r="B29" s="16" t="s">
        <v>35</v>
      </c>
      <c r="C29" s="15" t="s">
        <v>138</v>
      </c>
      <c r="D29" s="5">
        <v>20762.3</v>
      </c>
      <c r="E29" s="30">
        <f t="shared" ref="E29" si="9">E30+E31</f>
        <v>123174</v>
      </c>
      <c r="F29" s="5">
        <f t="shared" si="0"/>
        <v>102411.7</v>
      </c>
      <c r="G29" s="30">
        <f t="shared" si="1"/>
        <v>593.29999999999995</v>
      </c>
      <c r="H29" s="25" t="s">
        <v>172</v>
      </c>
    </row>
    <row r="30" spans="1:8" x14ac:dyDescent="0.3">
      <c r="A30" s="20" t="s">
        <v>61</v>
      </c>
      <c r="B30" s="16" t="s">
        <v>36</v>
      </c>
      <c r="C30" s="15" t="s">
        <v>100</v>
      </c>
      <c r="D30" s="5">
        <v>9830.2999999999993</v>
      </c>
      <c r="E30" s="31">
        <v>9209.7000000000007</v>
      </c>
      <c r="F30" s="5">
        <f t="shared" si="0"/>
        <v>-620.6</v>
      </c>
      <c r="G30" s="30">
        <f t="shared" si="1"/>
        <v>93.7</v>
      </c>
      <c r="H30" s="26"/>
    </row>
    <row r="31" spans="1:8" ht="47.25" x14ac:dyDescent="0.3">
      <c r="A31" s="20" t="s">
        <v>62</v>
      </c>
      <c r="B31" s="16" t="s">
        <v>37</v>
      </c>
      <c r="C31" s="15" t="s">
        <v>101</v>
      </c>
      <c r="D31" s="5">
        <v>10932</v>
      </c>
      <c r="E31" s="31">
        <v>113964.3</v>
      </c>
      <c r="F31" s="5">
        <f t="shared" si="0"/>
        <v>103032.3</v>
      </c>
      <c r="G31" s="30">
        <f t="shared" si="1"/>
        <v>1042.5</v>
      </c>
      <c r="H31" s="26" t="s">
        <v>182</v>
      </c>
    </row>
    <row r="32" spans="1:8" ht="37.5" x14ac:dyDescent="0.3">
      <c r="A32" s="14" t="s">
        <v>9</v>
      </c>
      <c r="B32" s="16" t="s">
        <v>38</v>
      </c>
      <c r="C32" s="15" t="s">
        <v>102</v>
      </c>
      <c r="D32" s="5">
        <v>8346.1</v>
      </c>
      <c r="E32" s="30">
        <f t="shared" ref="E32" si="10">E33+E34+E35</f>
        <v>5193</v>
      </c>
      <c r="F32" s="5">
        <f t="shared" si="0"/>
        <v>-3153.1</v>
      </c>
      <c r="G32" s="30">
        <f t="shared" si="1"/>
        <v>62.2</v>
      </c>
      <c r="H32" s="25" t="s">
        <v>175</v>
      </c>
    </row>
    <row r="33" spans="1:8" ht="31.5" x14ac:dyDescent="0.3">
      <c r="A33" s="14" t="s">
        <v>63</v>
      </c>
      <c r="B33" s="16" t="s">
        <v>39</v>
      </c>
      <c r="C33" s="15" t="s">
        <v>103</v>
      </c>
      <c r="D33" s="5">
        <v>478.2</v>
      </c>
      <c r="E33" s="31">
        <v>3218.7</v>
      </c>
      <c r="F33" s="5">
        <f t="shared" si="0"/>
        <v>2740.5</v>
      </c>
      <c r="G33" s="30">
        <f>E33/D33*100</f>
        <v>673.1</v>
      </c>
      <c r="H33" s="26" t="s">
        <v>168</v>
      </c>
    </row>
    <row r="34" spans="1:8" ht="117" customHeight="1" x14ac:dyDescent="0.3">
      <c r="A34" s="14" t="s">
        <v>64</v>
      </c>
      <c r="B34" s="16" t="s">
        <v>40</v>
      </c>
      <c r="C34" s="15" t="s">
        <v>162</v>
      </c>
      <c r="D34" s="5">
        <v>1465.4</v>
      </c>
      <c r="E34" s="31">
        <v>547.6</v>
      </c>
      <c r="F34" s="5">
        <f t="shared" si="0"/>
        <v>-917.8</v>
      </c>
      <c r="G34" s="30">
        <v>0</v>
      </c>
      <c r="H34" s="26"/>
    </row>
    <row r="35" spans="1:8" ht="66" customHeight="1" x14ac:dyDescent="0.3">
      <c r="A35" s="14" t="s">
        <v>65</v>
      </c>
      <c r="B35" s="16" t="s">
        <v>41</v>
      </c>
      <c r="C35" s="15" t="s">
        <v>104</v>
      </c>
      <c r="D35" s="5">
        <v>6402.5</v>
      </c>
      <c r="E35" s="31">
        <v>1426.7</v>
      </c>
      <c r="F35" s="5">
        <f t="shared" si="0"/>
        <v>-4975.8</v>
      </c>
      <c r="G35" s="30">
        <f t="shared" si="1"/>
        <v>22.3</v>
      </c>
      <c r="H35" s="26" t="s">
        <v>163</v>
      </c>
    </row>
    <row r="36" spans="1:8" ht="30.75" customHeight="1" x14ac:dyDescent="0.3">
      <c r="A36" s="14" t="s">
        <v>10</v>
      </c>
      <c r="B36" s="21" t="s">
        <v>42</v>
      </c>
      <c r="C36" s="15" t="s">
        <v>105</v>
      </c>
      <c r="D36" s="5">
        <v>129952.4</v>
      </c>
      <c r="E36" s="30">
        <f>E37+E38+E39+E41+E42+E40</f>
        <v>20141.3</v>
      </c>
      <c r="F36" s="5">
        <f t="shared" si="0"/>
        <v>-109811.1</v>
      </c>
      <c r="G36" s="30">
        <f t="shared" si="1"/>
        <v>15.5</v>
      </c>
      <c r="H36" s="45" t="s">
        <v>169</v>
      </c>
    </row>
    <row r="37" spans="1:8" ht="63" customHeight="1" x14ac:dyDescent="0.3">
      <c r="A37" s="14" t="s">
        <v>66</v>
      </c>
      <c r="B37" s="21" t="s">
        <v>123</v>
      </c>
      <c r="C37" s="15" t="s">
        <v>124</v>
      </c>
      <c r="D37" s="6">
        <v>1478.8</v>
      </c>
      <c r="E37" s="30">
        <v>128.69999999999999</v>
      </c>
      <c r="F37" s="5">
        <f t="shared" si="0"/>
        <v>-1350.1</v>
      </c>
      <c r="G37" s="30">
        <f t="shared" si="1"/>
        <v>8.6999999999999993</v>
      </c>
      <c r="H37" s="46"/>
    </row>
    <row r="38" spans="1:8" ht="63" customHeight="1" x14ac:dyDescent="0.3">
      <c r="A38" s="14" t="s">
        <v>67</v>
      </c>
      <c r="B38" s="21" t="s">
        <v>132</v>
      </c>
      <c r="C38" s="15" t="s">
        <v>133</v>
      </c>
      <c r="D38" s="6">
        <v>22.7</v>
      </c>
      <c r="E38" s="30">
        <v>17.8</v>
      </c>
      <c r="F38" s="5">
        <f t="shared" si="0"/>
        <v>-4.9000000000000004</v>
      </c>
      <c r="G38" s="30">
        <f t="shared" si="1"/>
        <v>78.400000000000006</v>
      </c>
      <c r="H38" s="46"/>
    </row>
    <row r="39" spans="1:8" ht="176.25" customHeight="1" x14ac:dyDescent="0.3">
      <c r="A39" s="14" t="s">
        <v>68</v>
      </c>
      <c r="B39" s="21" t="s">
        <v>125</v>
      </c>
      <c r="C39" s="15" t="s">
        <v>126</v>
      </c>
      <c r="D39" s="6">
        <v>820.9</v>
      </c>
      <c r="E39" s="30">
        <v>2635.8</v>
      </c>
      <c r="F39" s="5">
        <f t="shared" si="0"/>
        <v>1814.9</v>
      </c>
      <c r="G39" s="30">
        <f t="shared" si="1"/>
        <v>321.10000000000002</v>
      </c>
      <c r="H39" s="46"/>
    </row>
    <row r="40" spans="1:8" ht="102" customHeight="1" x14ac:dyDescent="0.3">
      <c r="A40" s="14" t="s">
        <v>69</v>
      </c>
      <c r="B40" s="21" t="s">
        <v>146</v>
      </c>
      <c r="C40" s="15" t="s">
        <v>147</v>
      </c>
      <c r="D40" s="6">
        <v>489</v>
      </c>
      <c r="E40" s="30">
        <v>79</v>
      </c>
      <c r="F40" s="5">
        <f t="shared" si="0"/>
        <v>-410</v>
      </c>
      <c r="G40" s="30">
        <f t="shared" si="1"/>
        <v>16.2</v>
      </c>
      <c r="H40" s="46"/>
    </row>
    <row r="41" spans="1:8" ht="45" customHeight="1" x14ac:dyDescent="0.3">
      <c r="A41" s="14" t="s">
        <v>70</v>
      </c>
      <c r="B41" s="21" t="s">
        <v>127</v>
      </c>
      <c r="C41" s="15" t="s">
        <v>128</v>
      </c>
      <c r="D41" s="6">
        <v>-151.30000000000001</v>
      </c>
      <c r="E41" s="30">
        <v>15.4</v>
      </c>
      <c r="F41" s="5">
        <f t="shared" si="0"/>
        <v>166.7</v>
      </c>
      <c r="G41" s="30">
        <f t="shared" si="1"/>
        <v>-10.199999999999999</v>
      </c>
      <c r="H41" s="46"/>
    </row>
    <row r="42" spans="1:8" ht="29.25" customHeight="1" x14ac:dyDescent="0.3">
      <c r="A42" s="14" t="s">
        <v>70</v>
      </c>
      <c r="B42" s="21" t="s">
        <v>129</v>
      </c>
      <c r="C42" s="15" t="s">
        <v>130</v>
      </c>
      <c r="D42" s="6">
        <v>127292.3</v>
      </c>
      <c r="E42" s="30">
        <v>17264.599999999999</v>
      </c>
      <c r="F42" s="5">
        <f t="shared" si="0"/>
        <v>-110027.7</v>
      </c>
      <c r="G42" s="30">
        <f t="shared" si="1"/>
        <v>13.6</v>
      </c>
      <c r="H42" s="47"/>
    </row>
    <row r="43" spans="1:8" x14ac:dyDescent="0.3">
      <c r="A43" s="14" t="s">
        <v>11</v>
      </c>
      <c r="B43" s="21" t="s">
        <v>43</v>
      </c>
      <c r="C43" s="15" t="s">
        <v>106</v>
      </c>
      <c r="D43" s="5">
        <v>-737.4</v>
      </c>
      <c r="E43" s="30">
        <f>E44+E45+E46+E47</f>
        <v>367.3</v>
      </c>
      <c r="F43" s="5">
        <f t="shared" si="0"/>
        <v>1104.7</v>
      </c>
      <c r="G43" s="30">
        <f t="shared" si="1"/>
        <v>-49.8</v>
      </c>
      <c r="H43" s="25"/>
    </row>
    <row r="44" spans="1:8" ht="37.5" x14ac:dyDescent="0.3">
      <c r="A44" s="14" t="s">
        <v>71</v>
      </c>
      <c r="B44" s="21" t="s">
        <v>140</v>
      </c>
      <c r="C44" s="15" t="s">
        <v>142</v>
      </c>
      <c r="D44" s="7">
        <v>-914.1</v>
      </c>
      <c r="E44" s="31">
        <v>-99.1</v>
      </c>
      <c r="F44" s="5">
        <f t="shared" si="0"/>
        <v>815</v>
      </c>
      <c r="G44" s="30">
        <f t="shared" si="1"/>
        <v>10.8</v>
      </c>
      <c r="H44" s="26"/>
    </row>
    <row r="45" spans="1:8" ht="37.5" x14ac:dyDescent="0.3">
      <c r="A45" s="20" t="s">
        <v>72</v>
      </c>
      <c r="B45" s="21" t="s">
        <v>141</v>
      </c>
      <c r="C45" s="15" t="s">
        <v>143</v>
      </c>
      <c r="D45" s="5">
        <v>0</v>
      </c>
      <c r="E45" s="30">
        <v>0</v>
      </c>
      <c r="F45" s="5">
        <f t="shared" si="0"/>
        <v>0</v>
      </c>
      <c r="G45" s="30">
        <v>0</v>
      </c>
      <c r="H45" s="25"/>
    </row>
    <row r="46" spans="1:8" ht="43.5" customHeight="1" x14ac:dyDescent="0.3">
      <c r="A46" s="20" t="s">
        <v>139</v>
      </c>
      <c r="B46" s="21" t="s">
        <v>148</v>
      </c>
      <c r="C46" s="15" t="s">
        <v>149</v>
      </c>
      <c r="D46" s="5">
        <v>176.7</v>
      </c>
      <c r="E46" s="30">
        <v>431.9</v>
      </c>
      <c r="F46" s="5">
        <f t="shared" si="0"/>
        <v>255.2</v>
      </c>
      <c r="G46" s="30">
        <f t="shared" si="1"/>
        <v>244.4</v>
      </c>
      <c r="H46" s="25" t="s">
        <v>184</v>
      </c>
    </row>
    <row r="47" spans="1:8" ht="43.5" customHeight="1" x14ac:dyDescent="0.3">
      <c r="A47" s="20"/>
      <c r="B47" s="21" t="s">
        <v>176</v>
      </c>
      <c r="C47" s="15" t="s">
        <v>177</v>
      </c>
      <c r="D47" s="5">
        <v>0</v>
      </c>
      <c r="E47" s="30">
        <v>34.5</v>
      </c>
      <c r="F47" s="5">
        <f t="shared" si="0"/>
        <v>34.5</v>
      </c>
      <c r="G47" s="30">
        <v>0</v>
      </c>
      <c r="H47" s="25"/>
    </row>
    <row r="48" spans="1:8" ht="31.5" customHeight="1" x14ac:dyDescent="0.3">
      <c r="A48" s="14"/>
      <c r="B48" s="21" t="s">
        <v>44</v>
      </c>
      <c r="C48" s="15" t="s">
        <v>107</v>
      </c>
      <c r="D48" s="5">
        <v>1945565.5</v>
      </c>
      <c r="E48" s="30">
        <f>E49+E54+E55+E57+E58+E56</f>
        <v>2162331</v>
      </c>
      <c r="F48" s="5">
        <f t="shared" si="0"/>
        <v>216765.5</v>
      </c>
      <c r="G48" s="30">
        <f>E48/D48*100</f>
        <v>111.1</v>
      </c>
      <c r="H48" s="25"/>
    </row>
    <row r="49" spans="1:8" ht="66.75" customHeight="1" x14ac:dyDescent="0.3">
      <c r="A49" s="14" t="s">
        <v>12</v>
      </c>
      <c r="B49" s="21" t="s">
        <v>45</v>
      </c>
      <c r="C49" s="15" t="s">
        <v>108</v>
      </c>
      <c r="D49" s="5">
        <v>1702462.6</v>
      </c>
      <c r="E49" s="30">
        <f t="shared" ref="E49" si="11">E50+E51+E52+E53</f>
        <v>2026747.4</v>
      </c>
      <c r="F49" s="5">
        <f t="shared" si="0"/>
        <v>324284.79999999999</v>
      </c>
      <c r="G49" s="30">
        <f t="shared" ref="G49:G53" si="12">E49/D49*100</f>
        <v>119</v>
      </c>
      <c r="H49" s="27" t="s">
        <v>170</v>
      </c>
    </row>
    <row r="50" spans="1:8" ht="37.5" x14ac:dyDescent="0.3">
      <c r="A50" s="14" t="s">
        <v>73</v>
      </c>
      <c r="B50" s="21" t="s">
        <v>118</v>
      </c>
      <c r="C50" s="15" t="s">
        <v>109</v>
      </c>
      <c r="D50" s="5">
        <v>85149.4</v>
      </c>
      <c r="E50" s="30">
        <v>140937</v>
      </c>
      <c r="F50" s="5">
        <f t="shared" si="0"/>
        <v>55787.6</v>
      </c>
      <c r="G50" s="30">
        <f t="shared" si="12"/>
        <v>165.5</v>
      </c>
      <c r="H50" s="29"/>
    </row>
    <row r="51" spans="1:8" ht="40.5" customHeight="1" x14ac:dyDescent="0.3">
      <c r="A51" s="14" t="s">
        <v>74</v>
      </c>
      <c r="B51" s="21" t="s">
        <v>115</v>
      </c>
      <c r="C51" s="15" t="s">
        <v>110</v>
      </c>
      <c r="D51" s="5">
        <v>332279.2</v>
      </c>
      <c r="E51" s="30">
        <v>495884</v>
      </c>
      <c r="F51" s="5">
        <f t="shared" si="0"/>
        <v>163604.79999999999</v>
      </c>
      <c r="G51" s="30">
        <f t="shared" si="12"/>
        <v>149.19999999999999</v>
      </c>
      <c r="H51" s="29"/>
    </row>
    <row r="52" spans="1:8" ht="37.5" x14ac:dyDescent="0.3">
      <c r="A52" s="14" t="s">
        <v>75</v>
      </c>
      <c r="B52" s="21" t="s">
        <v>116</v>
      </c>
      <c r="C52" s="15" t="s">
        <v>111</v>
      </c>
      <c r="D52" s="5">
        <v>1233908.6000000001</v>
      </c>
      <c r="E52" s="30">
        <v>1304948.2</v>
      </c>
      <c r="F52" s="5">
        <f t="shared" si="0"/>
        <v>71039.600000000006</v>
      </c>
      <c r="G52" s="30">
        <f>E52/D52*100</f>
        <v>105.8</v>
      </c>
      <c r="H52" s="29"/>
    </row>
    <row r="53" spans="1:8" ht="25.5" customHeight="1" x14ac:dyDescent="0.3">
      <c r="A53" s="14" t="s">
        <v>76</v>
      </c>
      <c r="B53" s="21" t="s">
        <v>119</v>
      </c>
      <c r="C53" s="15" t="s">
        <v>112</v>
      </c>
      <c r="D53" s="5">
        <v>51125.4</v>
      </c>
      <c r="E53" s="30">
        <v>84978.2</v>
      </c>
      <c r="F53" s="5">
        <f t="shared" si="0"/>
        <v>33852.800000000003</v>
      </c>
      <c r="G53" s="30">
        <f t="shared" si="12"/>
        <v>166.2</v>
      </c>
      <c r="H53" s="28"/>
    </row>
    <row r="54" spans="1:8" ht="43.5" customHeight="1" x14ac:dyDescent="0.3">
      <c r="A54" s="14" t="s">
        <v>13</v>
      </c>
      <c r="B54" s="21" t="s">
        <v>144</v>
      </c>
      <c r="C54" s="15" t="s">
        <v>145</v>
      </c>
      <c r="D54" s="5">
        <v>0</v>
      </c>
      <c r="E54" s="30">
        <v>0</v>
      </c>
      <c r="F54" s="5">
        <f t="shared" si="0"/>
        <v>0</v>
      </c>
      <c r="G54" s="30">
        <v>0</v>
      </c>
      <c r="H54" s="25"/>
    </row>
    <row r="55" spans="1:8" ht="47.25" customHeight="1" x14ac:dyDescent="0.3">
      <c r="A55" s="14" t="s">
        <v>150</v>
      </c>
      <c r="B55" s="21" t="s">
        <v>121</v>
      </c>
      <c r="C55" s="15" t="s">
        <v>137</v>
      </c>
      <c r="D55" s="5">
        <v>255614.7</v>
      </c>
      <c r="E55" s="30">
        <v>242038.6</v>
      </c>
      <c r="F55" s="5">
        <f t="shared" si="0"/>
        <v>-13576.1</v>
      </c>
      <c r="G55" s="30">
        <f>E55/D55*100</f>
        <v>94.7</v>
      </c>
      <c r="H55" s="25" t="s">
        <v>171</v>
      </c>
    </row>
    <row r="56" spans="1:8" ht="47.25" customHeight="1" x14ac:dyDescent="0.3">
      <c r="A56" s="14" t="s">
        <v>134</v>
      </c>
      <c r="B56" s="21" t="s">
        <v>152</v>
      </c>
      <c r="C56" s="15" t="s">
        <v>153</v>
      </c>
      <c r="D56" s="5">
        <v>-0.1</v>
      </c>
      <c r="E56" s="30">
        <v>0</v>
      </c>
      <c r="F56" s="5">
        <f t="shared" si="0"/>
        <v>0.1</v>
      </c>
      <c r="G56" s="30">
        <f t="shared" ref="G56:G58" si="13">E56/D56*100</f>
        <v>0</v>
      </c>
      <c r="H56" s="25"/>
    </row>
    <row r="57" spans="1:8" ht="81.75" customHeight="1" x14ac:dyDescent="0.3">
      <c r="A57" s="14" t="s">
        <v>136</v>
      </c>
      <c r="B57" s="21" t="s">
        <v>46</v>
      </c>
      <c r="C57" s="15" t="s">
        <v>120</v>
      </c>
      <c r="D57" s="5">
        <v>0</v>
      </c>
      <c r="E57" s="30">
        <v>321.60000000000002</v>
      </c>
      <c r="F57" s="5">
        <f t="shared" si="0"/>
        <v>321.60000000000002</v>
      </c>
      <c r="G57" s="30">
        <v>0</v>
      </c>
      <c r="H57" s="25" t="s">
        <v>173</v>
      </c>
    </row>
    <row r="58" spans="1:8" ht="63" x14ac:dyDescent="0.3">
      <c r="A58" s="14" t="s">
        <v>151</v>
      </c>
      <c r="B58" s="21" t="s">
        <v>47</v>
      </c>
      <c r="C58" s="15" t="s">
        <v>113</v>
      </c>
      <c r="D58" s="5">
        <v>-12511.7</v>
      </c>
      <c r="E58" s="30">
        <v>-106776.6</v>
      </c>
      <c r="F58" s="5">
        <f t="shared" si="0"/>
        <v>-94264.9</v>
      </c>
      <c r="G58" s="30">
        <f t="shared" si="13"/>
        <v>853.4</v>
      </c>
      <c r="H58" s="25" t="s">
        <v>174</v>
      </c>
    </row>
    <row r="59" spans="1:8" ht="28.5" customHeight="1" x14ac:dyDescent="0.3"/>
    <row r="60" spans="1:8" x14ac:dyDescent="0.3">
      <c r="A60" s="38"/>
      <c r="B60" s="38"/>
      <c r="C60" s="38"/>
      <c r="D60" s="38"/>
      <c r="E60" s="38"/>
      <c r="H60" s="1"/>
    </row>
    <row r="63" spans="1:8" x14ac:dyDescent="0.3">
      <c r="D63" s="52"/>
      <c r="E63" s="33"/>
      <c r="H63" s="4"/>
    </row>
    <row r="64" spans="1:8" x14ac:dyDescent="0.3">
      <c r="D64" s="52"/>
      <c r="E64" s="33"/>
      <c r="H64" s="4"/>
    </row>
  </sheetData>
  <customSheetViews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1"/>
    </customSheetView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2"/>
    </customSheetView>
  </customSheetViews>
  <mergeCells count="12">
    <mergeCell ref="A1:H1"/>
    <mergeCell ref="H2:H3"/>
    <mergeCell ref="A60:E60"/>
    <mergeCell ref="F2:G2"/>
    <mergeCell ref="A2:A3"/>
    <mergeCell ref="B2:B3"/>
    <mergeCell ref="C2:C3"/>
    <mergeCell ref="D2:D3"/>
    <mergeCell ref="E2:E3"/>
    <mergeCell ref="H36:H42"/>
    <mergeCell ref="H6:H7"/>
    <mergeCell ref="H8:H9"/>
  </mergeCells>
  <pageMargins left="0.39370078740157483" right="0.39370078740157483" top="0.28999999999999998" bottom="0.19685039370078741" header="0.51181102362204722" footer="0.51181102362204722"/>
  <pageSetup paperSize="256" scale="56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Орлова С.Ю.</cp:lastModifiedBy>
  <cp:lastPrinted>2023-11-23T05:45:42Z</cp:lastPrinted>
  <dcterms:created xsi:type="dcterms:W3CDTF">2002-03-11T10:22:12Z</dcterms:created>
  <dcterms:modified xsi:type="dcterms:W3CDTF">2024-11-14T10:03:49Z</dcterms:modified>
</cp:coreProperties>
</file>