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УПРАВЛЕНИЕ ПО БЮДЖЕТУ\КВАРТАЛЬНЫЕ ОТЧЕТЫ в Думу и КСП\Отчет за 1,2,3 квартал 2024\за 1 квартал 2024\на сайт 1 квартал 2024\"/>
    </mc:Choice>
  </mc:AlternateContent>
  <bookViews>
    <workbookView xWindow="-120" yWindow="-120" windowWidth="29040" windowHeight="15840"/>
  </bookViews>
  <sheets>
    <sheet name="доходы" sheetId="1" r:id="rId1"/>
  </sheets>
  <definedNames>
    <definedName name="_xlnm._FilterDatabase" localSheetId="0" hidden="1">доходы!$A$2:$E$35</definedName>
    <definedName name="APPT" localSheetId="0">доходы!#REF!</definedName>
    <definedName name="FIO" localSheetId="0">доходы!#REF!</definedName>
    <definedName name="SIGN" localSheetId="0">доходы!#REF!</definedName>
    <definedName name="Z_0802AC52_9BE3_448E_99B9_F0CAE3C10C31_.wvu.FilterData" localSheetId="0" hidden="1">доходы!$A$2:$E$35</definedName>
    <definedName name="Z_160F787A_22F3_43B5_9A33_36FAC870A14F_.wvu.FilterData" localSheetId="0" hidden="1">доходы!$A$2:$E$35</definedName>
    <definedName name="Z_160F787A_22F3_43B5_9A33_36FAC870A14F_.wvu.PrintArea" localSheetId="0" hidden="1">доходы!$A$1:$E$35</definedName>
    <definedName name="Z_160F787A_22F3_43B5_9A33_36FAC870A14F_.wvu.PrintTitles" localSheetId="0" hidden="1">доходы!$2:$2</definedName>
    <definedName name="Z_B3365E97_AD1B_44E7_A643_0049F1E0C955_.wvu.FilterData" localSheetId="0" hidden="1">доходы!$A$2:$E$35</definedName>
    <definedName name="Z_B3365E97_AD1B_44E7_A643_0049F1E0C955_.wvu.PrintArea" localSheetId="0" hidden="1">доходы!$A$1:$E$35</definedName>
    <definedName name="Z_B3365E97_AD1B_44E7_A643_0049F1E0C955_.wvu.PrintTitles" localSheetId="0" hidden="1">доходы!$2:$2</definedName>
    <definedName name="_xlnm.Print_Titles" localSheetId="0">доходы!$2:$2</definedName>
    <definedName name="_xlnm.Print_Area" localSheetId="0">доходы!$A$1:$H$57</definedName>
  </definedNames>
  <calcPr calcId="152511" fullPrecision="0"/>
  <customWorkbookViews>
    <customWorkbookView name="Вершинина Мария Игоревна - Личное представление" guid="{B3365E97-AD1B-44E7-A643-0049F1E0C955}" mergeInterval="0" personalView="1" maximized="1" windowWidth="1276" windowHeight="779" activeSheetId="1"/>
    <customWorkbookView name="Маганёва Екатерина Николаевна - Личное представление" guid="{160F787A-22F3-43B5-9A33-36FAC870A14F}" mergeInterval="0" personalView="1" maximized="1" xWindow="-8" yWindow="-8" windowWidth="1296" windowHeight="1000" activeSheetId="1"/>
  </customWorkbookViews>
</workbook>
</file>

<file path=xl/calcChain.xml><?xml version="1.0" encoding="utf-8"?>
<calcChain xmlns="http://schemas.openxmlformats.org/spreadsheetml/2006/main">
  <c r="E36" i="1" l="1"/>
  <c r="D43" i="1"/>
  <c r="D21" i="1"/>
  <c r="D19" i="1"/>
  <c r="G33" i="1" l="1"/>
  <c r="E10" i="1" l="1"/>
  <c r="G7" i="1" l="1"/>
  <c r="G9" i="1"/>
  <c r="G11" i="1"/>
  <c r="G12" i="1"/>
  <c r="G13" i="1"/>
  <c r="G14" i="1"/>
  <c r="G16" i="1"/>
  <c r="G17" i="1"/>
  <c r="G18" i="1"/>
  <c r="G20" i="1"/>
  <c r="G25" i="1"/>
  <c r="G26" i="1"/>
  <c r="G28" i="1"/>
  <c r="G30" i="1"/>
  <c r="G35" i="1"/>
  <c r="G37" i="1"/>
  <c r="G38" i="1"/>
  <c r="G39" i="1"/>
  <c r="G41" i="1"/>
  <c r="G44" i="1"/>
  <c r="G49" i="1"/>
  <c r="G50" i="1"/>
  <c r="G51" i="1"/>
  <c r="G52" i="1"/>
  <c r="G57" i="1"/>
  <c r="F7" i="1"/>
  <c r="F9" i="1"/>
  <c r="F11" i="1"/>
  <c r="F12" i="1"/>
  <c r="F13" i="1"/>
  <c r="F14" i="1"/>
  <c r="F16" i="1"/>
  <c r="F17" i="1"/>
  <c r="F18" i="1"/>
  <c r="F20" i="1"/>
  <c r="F22" i="1"/>
  <c r="F23" i="1"/>
  <c r="F25" i="1"/>
  <c r="F26" i="1"/>
  <c r="F28" i="1"/>
  <c r="F30" i="1"/>
  <c r="F31" i="1"/>
  <c r="F33" i="1"/>
  <c r="F34" i="1"/>
  <c r="F35" i="1"/>
  <c r="F37" i="1"/>
  <c r="F38" i="1"/>
  <c r="F39" i="1"/>
  <c r="F40" i="1"/>
  <c r="F41" i="1"/>
  <c r="F42" i="1"/>
  <c r="F44" i="1"/>
  <c r="F45" i="1"/>
  <c r="F46" i="1"/>
  <c r="F49" i="1"/>
  <c r="F50" i="1"/>
  <c r="F51" i="1"/>
  <c r="F52" i="1"/>
  <c r="F53" i="1"/>
  <c r="F54" i="1"/>
  <c r="F55" i="1"/>
  <c r="F56" i="1"/>
  <c r="F57" i="1"/>
  <c r="E21" i="1" l="1"/>
  <c r="F21" i="1" l="1"/>
  <c r="E19" i="1" l="1"/>
  <c r="E43" i="1" l="1"/>
  <c r="G43" i="1" l="1"/>
  <c r="F43" i="1"/>
  <c r="E24" i="1"/>
  <c r="D24" i="1"/>
  <c r="G24" i="1" l="1"/>
  <c r="F24" i="1"/>
  <c r="G19" i="1"/>
  <c r="F19" i="1"/>
  <c r="E48" i="1"/>
  <c r="E47" i="1" s="1"/>
  <c r="E32" i="1"/>
  <c r="E29" i="1"/>
  <c r="E27" i="1"/>
  <c r="E15" i="1"/>
  <c r="E8" i="1"/>
  <c r="E6" i="1"/>
  <c r="D48" i="1"/>
  <c r="D47" i="1" s="1"/>
  <c r="D36" i="1"/>
  <c r="D32" i="1"/>
  <c r="E5" i="1" l="1"/>
  <c r="F48" i="1"/>
  <c r="G48" i="1"/>
  <c r="F36" i="1"/>
  <c r="G32" i="1"/>
  <c r="F32" i="1"/>
  <c r="G47" i="1" l="1"/>
  <c r="F47" i="1"/>
  <c r="E4" i="1"/>
  <c r="D15" i="1" l="1"/>
  <c r="D6" i="1"/>
  <c r="F15" i="1" l="1"/>
  <c r="G15" i="1"/>
  <c r="F6" i="1"/>
  <c r="G6" i="1"/>
  <c r="D29" i="1"/>
  <c r="D27" i="1"/>
  <c r="D10" i="1"/>
  <c r="D8" i="1"/>
  <c r="G29" i="1" l="1"/>
  <c r="F29" i="1"/>
  <c r="F27" i="1"/>
  <c r="G27" i="1"/>
  <c r="G10" i="1"/>
  <c r="F10" i="1"/>
  <c r="G8" i="1"/>
  <c r="F8" i="1"/>
  <c r="D5" i="1"/>
  <c r="F5" i="1" l="1"/>
  <c r="G5" i="1"/>
  <c r="D4" i="1"/>
  <c r="G4" i="1" l="1"/>
  <c r="F4" i="1"/>
</calcChain>
</file>

<file path=xl/sharedStrings.xml><?xml version="1.0" encoding="utf-8"?>
<sst xmlns="http://schemas.openxmlformats.org/spreadsheetml/2006/main" count="194" uniqueCount="189">
  <si>
    <t>№ п/п</t>
  </si>
  <si>
    <t>1.</t>
  </si>
  <si>
    <t>2.</t>
  </si>
  <si>
    <t>3.</t>
  </si>
  <si>
    <t>4.</t>
  </si>
  <si>
    <t>5.</t>
  </si>
  <si>
    <t>6.</t>
  </si>
  <si>
    <t>8.</t>
  </si>
  <si>
    <t>9.</t>
  </si>
  <si>
    <t>10.</t>
  </si>
  <si>
    <t>11.</t>
  </si>
  <si>
    <t>12.</t>
  </si>
  <si>
    <t>13.</t>
  </si>
  <si>
    <t>14.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</si>
  <si>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</si>
  <si>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</si>
  <si>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</si>
  <si>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</si>
  <si>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</si>
  <si>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</si>
  <si>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000 1 05 01000 00 0000 110</t>
  </si>
  <si>
    <t>000 1 05 02000 02 0000 110</t>
  </si>
  <si>
    <t>000 1 05 03000 01 0000 110</t>
  </si>
  <si>
    <t>000 1 05 04000 02 0000 110</t>
  </si>
  <si>
    <t>000 1 06 00000 00 0000 000</t>
  </si>
  <si>
    <t>000 1 06 01000 00 0000 110</t>
  </si>
  <si>
    <t>000 1 06 06000 00 0000 110</t>
  </si>
  <si>
    <t>000 1 08 00000 00 0000 000</t>
  </si>
  <si>
    <t>000 1 08 03000 01 0000 110</t>
  </si>
  <si>
    <t>000 1 09 00000 00 0000 000</t>
  </si>
  <si>
    <t>000 1 11 00000 00 0000 000</t>
  </si>
  <si>
    <t>000 1 11 05000 00 0000 120</t>
  </si>
  <si>
    <t xml:space="preserve">000 1 11 09000 00 0000 120 </t>
  </si>
  <si>
    <t>000 1 12 00000 00 0000 000</t>
  </si>
  <si>
    <t>000 1 12 01000 01 0000 120</t>
  </si>
  <si>
    <t>000 1 13 00000 00 0000 000</t>
  </si>
  <si>
    <t>000 1 13 01000 00 0000 130</t>
  </si>
  <si>
    <t>000 1 13 02000 00 0000 130</t>
  </si>
  <si>
    <t>000 1 14 00000 00 0000 000</t>
  </si>
  <si>
    <t>000 1 14 01000 00 0000 410</t>
  </si>
  <si>
    <t>000 1 14 02000 00 0000 000</t>
  </si>
  <si>
    <t>000 1 14 06000 00 0000 430</t>
  </si>
  <si>
    <t>000 1 16 00000 00 0000 000</t>
  </si>
  <si>
    <t>000 1 17 00000 00 0000 000</t>
  </si>
  <si>
    <t>000 2 00 00000 00 0000 000</t>
  </si>
  <si>
    <t>000 2 02 00000 00 0000 000</t>
  </si>
  <si>
    <t>000 2 18 00000 00 0000 000</t>
  </si>
  <si>
    <t>000 2 19 00000 00 0000 000</t>
  </si>
  <si>
    <t>1.1.</t>
  </si>
  <si>
    <t>2.1.</t>
  </si>
  <si>
    <t>3.1.</t>
  </si>
  <si>
    <t>3.2.</t>
  </si>
  <si>
    <t>3.3.</t>
  </si>
  <si>
    <t>3.4.</t>
  </si>
  <si>
    <t>4.1.</t>
  </si>
  <si>
    <t>4.2.</t>
  </si>
  <si>
    <t>5.1.</t>
  </si>
  <si>
    <t>7.</t>
  </si>
  <si>
    <t>7.1.</t>
  </si>
  <si>
    <t>7.2.</t>
  </si>
  <si>
    <t>8.1.</t>
  </si>
  <si>
    <t>9.1.</t>
  </si>
  <si>
    <t>9.2.</t>
  </si>
  <si>
    <t>10.1.</t>
  </si>
  <si>
    <t>10.2.</t>
  </si>
  <si>
    <t>10.3.</t>
  </si>
  <si>
    <t>11.1.</t>
  </si>
  <si>
    <t>11.2.</t>
  </si>
  <si>
    <t>11.3.</t>
  </si>
  <si>
    <t>11.4.</t>
  </si>
  <si>
    <t>11.5.</t>
  </si>
  <si>
    <t>12.1.</t>
  </si>
  <si>
    <t>12.2.</t>
  </si>
  <si>
    <t>13.1.</t>
  </si>
  <si>
    <t>13.2.</t>
  </si>
  <si>
    <t>13.3.</t>
  </si>
  <si>
    <t>13.4.</t>
  </si>
  <si>
    <t>Наименование кода классификации доходов</t>
  </si>
  <si>
    <t>Код классификации доходов бюджета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</si>
  <si>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</si>
  <si>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</si>
  <si>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</si>
  <si>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</si>
  <si>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</si>
  <si>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</si>
  <si>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</si>
  <si>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</si>
  <si>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</si>
  <si>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</si>
  <si>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</si>
  <si>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</si>
  <si>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</si>
  <si>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</si>
  <si>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 xml:space="preserve">Государственная пошлина по делам, рассматриваемым в судах общей юрисдикции, мировыми судьями 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</si>
  <si>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</si>
  <si>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</si>
  <si>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</si>
  <si>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</si>
  <si>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</si>
  <si>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</si>
  <si>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</si>
  <si>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</si>
  <si>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</si>
  <si>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квартир</t>
  </si>
  <si>
    <t>Доходы от продажи земельных участков, находящихся в государственной и муниципальной собственности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</si>
  <si>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</si>
  <si>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</si>
  <si>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</si>
  <si>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</si>
  <si>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</si>
  <si>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</si>
  <si>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</si>
  <si>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</si>
  <si>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Возврат остатков субсидий, субвенций и иных межбюджетных трансфертов, имеющих целевое назначение, прошлых лет</t>
  </si>
  <si>
    <t>ВСЕГО</t>
  </si>
  <si>
    <t>000 2 02 20000 00 0000 150</t>
  </si>
  <si>
    <t>000 2 02 30000 00  0000 150</t>
  </si>
  <si>
    <t>отношение, %</t>
  </si>
  <si>
    <t>000 2 02 10000 00 0000 150</t>
  </si>
  <si>
    <t>000 2 02 40000 00  0000 150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</si>
  <si>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 </t>
  </si>
  <si>
    <t>000 2 04 00000 00  0000 000</t>
  </si>
  <si>
    <t xml:space="preserve">
Транспортный налог</t>
  </si>
  <si>
    <t>000 1 16 01000 01 0000 140</t>
  </si>
  <si>
    <t>Административные штрафы, установленные Кодексом Российской Федерации об административных правонарушениях</t>
  </si>
  <si>
    <t>000 1 16 07000 01 0000 140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</si>
  <si>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</si>
  <si>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000 1 16 10000 00 0000 140</t>
  </si>
  <si>
    <t>Платежи в целях возмещения причиненного ущерба (убытков)</t>
  </si>
  <si>
    <t>000 1 16 11000 01 0000 140</t>
  </si>
  <si>
    <t>Платежи, уплачиваемые в целях возмещения вреда</t>
  </si>
  <si>
    <t>000 1 06 04000 02 0000 110</t>
  </si>
  <si>
    <t>0001 16 02000 02 0000 140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</si>
  <si>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</si>
  <si>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16.</t>
  </si>
  <si>
    <t>4.3.</t>
  </si>
  <si>
    <t>17.</t>
  </si>
  <si>
    <t>Безвозмездные поступления от негосударственных организаций</t>
  </si>
  <si>
    <t>Доходы от оказания платных услуг и компенсации затрат государства</t>
  </si>
  <si>
    <t>12.3.</t>
  </si>
  <si>
    <t>000 1 17 01050 05 0000 180</t>
  </si>
  <si>
    <t>000 1 17 05050 05 0000 180</t>
  </si>
  <si>
    <t>Невыясненные поступления, зачисляемые в бюджеты муниципальных районов</t>
  </si>
  <si>
    <t>Прочие неналоговые доходы бюджетов муниципальных районов</t>
  </si>
  <si>
    <t>000 2 03 00000 00  0000 000</t>
  </si>
  <si>
    <t>Безвозмездные поступления от государственных организаций (муниципальных)</t>
  </si>
  <si>
    <t>000 1 16 09000 05 0000 140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</si>
  <si>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</si>
  <si>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000 1 17 15030 05 0000 150</t>
  </si>
  <si>
    <t xml:space="preserve">Инициативные платежи, зачисляемые в бюджеты муниципальных районов </t>
  </si>
  <si>
    <t>15.</t>
  </si>
  <si>
    <t>18.</t>
  </si>
  <si>
    <t>000 2 07 00000 00  0000 000</t>
  </si>
  <si>
    <t>Прочие безвозмездные поступления от негосударственных организаций</t>
  </si>
  <si>
    <t>6.1.</t>
  </si>
  <si>
    <t>6.2.</t>
  </si>
  <si>
    <t>000 1 09 04000 00 0000 000</t>
  </si>
  <si>
    <t>000 1 09 07000 00 0000 000</t>
  </si>
  <si>
    <t>Прочие налоги и сборы (по отмененным местным налогам и сборам)</t>
  </si>
  <si>
    <t xml:space="preserve">Сравнение </t>
  </si>
  <si>
    <t>отклонение, тыс. руб.</t>
  </si>
  <si>
    <t>Рост ставок по подакцизным товарам (Федеральный закон от 14.07.2022 № 323-ФЗ (ред. от 19.12.2022) "О внесении изменений в часть вторую Налогового кодекса Российской Федерации")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</si>
  <si>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</si>
  <si>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Поступления зависят от количества реализованных земельных участков, реализация имеет заявительный характер</t>
  </si>
  <si>
    <t>св.400</t>
  </si>
  <si>
    <t>св.200</t>
  </si>
  <si>
    <t>св.300</t>
  </si>
  <si>
    <t>св.1000</t>
  </si>
  <si>
    <t>Причины отклонения (при отклонении свыше 115 %)</t>
  </si>
  <si>
    <t>Сведения о доходах бюджета Ханты-Мансийского района по видам доходов за 1 квартал 2024 года в сравнении с аналогичным периодом 2023 года</t>
  </si>
  <si>
    <t>Исполнение за 1 квартал 2023 года, тыс.руб.</t>
  </si>
  <si>
    <t>Исполнение за 1 квартал 2024 года, тыс.руб.</t>
  </si>
  <si>
    <t>Отклонения связаны с введением ЕНС в 2023 году</t>
  </si>
  <si>
    <t>В увеличением  начислений и поступлений от основных плательщиков ЕСХН</t>
  </si>
  <si>
    <t xml:space="preserve">Отклонения связаны с введением ЕНС в 2023 году и установленными сроками зачисления доходов </t>
  </si>
  <si>
    <t>В связи с уплатой авансовых платежей крупнейшим налогоплательщиком в отчетный период</t>
  </si>
  <si>
    <t>В связи с уменьшением поступления средств по делам, рассматриваемым в судах общей юрисдикции, мировыми судьями</t>
  </si>
  <si>
    <t>Поступление авансовых платежей в декабре 2023 года в счет уплаты за 1 квартал 2024</t>
  </si>
  <si>
    <t>Заключение в декабре 2023 года 9 дополнительных договоров по продаже квартир</t>
  </si>
  <si>
    <t xml:space="preserve">Отклонения исполнение доходов за 1 квартал 2024 года от аналогичного периода 2023 года объясняется уменьшением количества наложенных
денежных взысканий (штрафов) и соответственно, взысканных сумм за нарушение законодательства РФ За нарушение правил использования
лесов, штрафы за незаконную рубку, правил санитарной безопасности в лесах, правил пожарной безопасности в лесах, правил охоты). количества предъявленных претензий и соответственно сумм, поступившим по претензиям </t>
  </si>
  <si>
    <t>Возврат инициативных платежей в 2024 году</t>
  </si>
  <si>
    <t>Поступления из бюджета автономного округа в объёмах, предусмотренных  Законом Ханты-Мансийского автономного округа - Югры от 29.11.2023 N 94-оз
"О бюджете Ханты-Мансийского автономного округа - Югры на 2024 год и на плановый период 2025 и 2026 годов"; из бюджетов поселений на осуществление части полномочий по решению вопросов местного значения в соответствии с заключёнными соглашениями</t>
  </si>
  <si>
    <t>Поступления в рамках заключенных в течении 2024 года соглашений  о сотрудничестве с хозяйствующими субъектами, осуществляющими деятельность на территории Ханты-Мансийского района</t>
  </si>
  <si>
    <t>Более активная уплата задолженности по налогу физическими лицами в первом квартале 2024 года</t>
  </si>
  <si>
    <t>Перечисление дебиторской задолженности прошлых лет в 2024 году</t>
  </si>
  <si>
    <t>Увеличение за счет возврата дебиторской задолженности прошлых лет (субсидий на сокращение непригодного для проживания жилищного фонда) в 2024 году</t>
  </si>
  <si>
    <t>В связи с возвратом средств от бюджетов сельских поселений по итогам исполнения бюджетов за 2023 год</t>
  </si>
  <si>
    <t>Возврат остатков межбюджетных трансфертов по итогам деятельности в том числе в связи с нарушением сроков исполнения по контрактам, первоначально не планировались поскольку межбюджетные трансферты должны быть использованы в полном объеме</t>
  </si>
  <si>
    <t>Цена реализации имущества складывается по итогам торгов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</si>
</sst>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0"/>
      <name val="Arial"/>
      <charset val="204"/>
    </font>
    <font>
      <sz val="11"/>
      <color rgb="FF000000"/>
      <name val="Calibri"/>
      <family val="2"/>
      <scheme val="minor"/>
    </font>
    <font>
      <sz val="10"/>
      <name val="Arial Cyr"/>
      <charset val="204"/>
    </font>
    <font>
      <sz val="14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46">
    <xf numFmtId="0" fontId="0" fillId="0" borderId="0" xfId="0"/>
    <xf numFmtId="0" fontId="4" fillId="0" borderId="0" xfId="0" applyFont="1"/>
    <xf numFmtId="0" fontId="3" fillId="0" borderId="0" xfId="0" applyFont="1"/>
    <xf numFmtId="0" fontId="3" fillId="0" borderId="0" xfId="0" applyFont="1" applyAlignment="1">
      <alignment horizontal="center" vertical="center"/>
    </xf>
    <xf numFmtId="4" fontId="3" fillId="0" borderId="0" xfId="0" applyNumberFormat="1" applyFont="1"/>
    <xf numFmtId="164" fontId="6" fillId="0" borderId="1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justify" vertical="top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justify" vertical="top" wrapText="1"/>
    </xf>
    <xf numFmtId="49" fontId="7" fillId="0" borderId="1" xfId="0" applyNumberFormat="1" applyFont="1" applyBorder="1" applyAlignment="1">
      <alignment horizontal="left" vertical="center" wrapText="1"/>
    </xf>
    <xf numFmtId="3" fontId="6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left" wrapText="1"/>
    </xf>
    <xf numFmtId="0" fontId="6" fillId="0" borderId="1" xfId="2" applyFont="1" applyBorder="1" applyAlignment="1">
      <alignment wrapText="1"/>
    </xf>
    <xf numFmtId="1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0" xfId="0" applyFont="1"/>
    <xf numFmtId="4" fontId="7" fillId="0" borderId="0" xfId="0" applyNumberFormat="1" applyFont="1"/>
    <xf numFmtId="49" fontId="7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left" vertical="top"/>
    </xf>
    <xf numFmtId="0" fontId="7" fillId="0" borderId="7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49" fontId="7" fillId="0" borderId="3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1" fillId="0" borderId="2" xfId="3" applyFont="1" applyBorder="1" applyAlignment="1">
      <alignment horizontal="left" vertical="top" wrapText="1"/>
    </xf>
    <xf numFmtId="0" fontId="11" fillId="0" borderId="5" xfId="3" applyFont="1" applyBorder="1" applyAlignment="1">
      <alignment horizontal="left" vertical="top" wrapText="1"/>
    </xf>
    <xf numFmtId="164" fontId="10" fillId="0" borderId="2" xfId="0" applyNumberFormat="1" applyFont="1" applyBorder="1" applyAlignment="1">
      <alignment horizontal="left" vertical="top" wrapText="1"/>
    </xf>
    <xf numFmtId="164" fontId="10" fillId="0" borderId="5" xfId="0" applyNumberFormat="1" applyFont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left" vertical="top" wrapText="1"/>
    </xf>
    <xf numFmtId="164" fontId="11" fillId="0" borderId="1" xfId="0" applyNumberFormat="1" applyFont="1" applyFill="1" applyBorder="1" applyAlignment="1">
      <alignment horizontal="left" vertical="top" wrapText="1"/>
    </xf>
    <xf numFmtId="164" fontId="10" fillId="0" borderId="2" xfId="0" applyNumberFormat="1" applyFont="1" applyFill="1" applyBorder="1" applyAlignment="1">
      <alignment horizontal="left" vertical="top" wrapText="1"/>
    </xf>
    <xf numFmtId="164" fontId="10" fillId="0" borderId="5" xfId="0" applyNumberFormat="1" applyFont="1" applyFill="1" applyBorder="1" applyAlignment="1">
      <alignment horizontal="left" vertical="top" wrapText="1"/>
    </xf>
    <xf numFmtId="164" fontId="10" fillId="0" borderId="6" xfId="0" applyNumberFormat="1" applyFont="1" applyFill="1" applyBorder="1" applyAlignment="1">
      <alignment horizontal="left" vertical="top" wrapText="1"/>
    </xf>
    <xf numFmtId="164" fontId="10" fillId="0" borderId="2" xfId="0" applyNumberFormat="1" applyFont="1" applyFill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</cellXfs>
  <cellStyles count="4">
    <cellStyle name="Normal" xfId="1"/>
    <cellStyle name="Обычный" xfId="0" builtinId="0"/>
    <cellStyle name="Обычный 2" xfId="2"/>
    <cellStyle name="Обычный_Ханты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63"/>
  <sheetViews>
    <sheetView showGridLines="0" tabSelected="1" view="pageBreakPreview" topLeftCell="B41" zoomScale="90" zoomScaleNormal="70" zoomScaleSheetLayoutView="90" workbookViewId="0">
      <selection activeCell="H36" sqref="H36:H42"/>
    </sheetView>
  </sheetViews>
  <sheetFormatPr defaultRowHeight="18.75" x14ac:dyDescent="0.3"/>
  <cols>
    <col min="1" max="1" width="8" style="3" customWidth="1"/>
    <col min="2" max="2" width="35.5703125" style="2" customWidth="1"/>
    <col min="3" max="3" width="60" style="2" customWidth="1"/>
    <col min="4" max="4" width="19" style="2" customWidth="1"/>
    <col min="5" max="5" width="19" style="22" customWidth="1"/>
    <col min="6" max="6" width="18.42578125" style="22" customWidth="1"/>
    <col min="7" max="7" width="15.28515625" style="22" customWidth="1"/>
    <col min="8" max="8" width="77.28515625" style="2" customWidth="1"/>
    <col min="9" max="16384" width="9.140625" style="2"/>
  </cols>
  <sheetData>
    <row r="1" spans="1:8" ht="39" customHeight="1" x14ac:dyDescent="0.3">
      <c r="A1" s="26" t="s">
        <v>169</v>
      </c>
      <c r="B1" s="26"/>
      <c r="C1" s="26"/>
      <c r="D1" s="26"/>
      <c r="E1" s="26"/>
      <c r="F1" s="26"/>
      <c r="G1" s="26"/>
      <c r="H1" s="26"/>
    </row>
    <row r="2" spans="1:8" ht="25.5" customHeight="1" x14ac:dyDescent="0.3">
      <c r="A2" s="32" t="s">
        <v>0</v>
      </c>
      <c r="B2" s="33" t="s">
        <v>78</v>
      </c>
      <c r="C2" s="33" t="s">
        <v>77</v>
      </c>
      <c r="D2" s="27" t="s">
        <v>170</v>
      </c>
      <c r="E2" s="27" t="s">
        <v>171</v>
      </c>
      <c r="F2" s="30" t="s">
        <v>159</v>
      </c>
      <c r="G2" s="31"/>
      <c r="H2" s="27" t="s">
        <v>168</v>
      </c>
    </row>
    <row r="3" spans="1:8" ht="44.25" customHeight="1" x14ac:dyDescent="0.3">
      <c r="A3" s="28"/>
      <c r="B3" s="28"/>
      <c r="C3" s="28"/>
      <c r="D3" s="28"/>
      <c r="E3" s="28"/>
      <c r="F3" s="24" t="s">
        <v>160</v>
      </c>
      <c r="G3" s="24" t="s">
        <v>117</v>
      </c>
      <c r="H3" s="28"/>
    </row>
    <row r="4" spans="1:8" x14ac:dyDescent="0.3">
      <c r="A4" s="8"/>
      <c r="B4" s="9"/>
      <c r="C4" s="10" t="s">
        <v>114</v>
      </c>
      <c r="D4" s="5">
        <f>D5+D47</f>
        <v>928530.1</v>
      </c>
      <c r="E4" s="5">
        <f>E5+E47</f>
        <v>1022989.8</v>
      </c>
      <c r="F4" s="5">
        <f>E4-D4</f>
        <v>94459.7</v>
      </c>
      <c r="G4" s="5">
        <f>E4/D4*100</f>
        <v>110.2</v>
      </c>
      <c r="H4" s="25"/>
    </row>
    <row r="5" spans="1:8" x14ac:dyDescent="0.3">
      <c r="A5" s="11"/>
      <c r="B5" s="12" t="s">
        <v>14</v>
      </c>
      <c r="C5" s="13" t="s">
        <v>79</v>
      </c>
      <c r="D5" s="5">
        <f>D6+D15+D19+D21+D24+D27+D29+D32+D36+D43+D8+D10</f>
        <v>521898.9</v>
      </c>
      <c r="E5" s="5">
        <f>E6+E15+E19+E21+E24+E27+E29+E32+E36+E43+E8+E10</f>
        <v>570940.30000000005</v>
      </c>
      <c r="F5" s="5">
        <f t="shared" ref="F5:F57" si="0">E5-D5</f>
        <v>49041.4</v>
      </c>
      <c r="G5" s="5">
        <f t="shared" ref="G5:G57" si="1">E5/D5*100</f>
        <v>109.4</v>
      </c>
      <c r="H5" s="25"/>
    </row>
    <row r="6" spans="1:8" ht="18.75" customHeight="1" x14ac:dyDescent="0.3">
      <c r="A6" s="14" t="s">
        <v>1</v>
      </c>
      <c r="B6" s="12" t="s">
        <v>15</v>
      </c>
      <c r="C6" s="15" t="s">
        <v>80</v>
      </c>
      <c r="D6" s="5">
        <f>D7</f>
        <v>380420.3</v>
      </c>
      <c r="E6" s="5">
        <f t="shared" ref="E6" si="2">E7</f>
        <v>414788.1</v>
      </c>
      <c r="F6" s="5">
        <f t="shared" si="0"/>
        <v>34367.800000000003</v>
      </c>
      <c r="G6" s="5">
        <f t="shared" si="1"/>
        <v>109</v>
      </c>
      <c r="H6" s="34"/>
    </row>
    <row r="7" spans="1:8" ht="63" customHeight="1" x14ac:dyDescent="0.3">
      <c r="A7" s="14" t="s">
        <v>48</v>
      </c>
      <c r="B7" s="16" t="s">
        <v>16</v>
      </c>
      <c r="C7" s="13" t="s">
        <v>81</v>
      </c>
      <c r="D7" s="5">
        <v>380420.3</v>
      </c>
      <c r="E7" s="7">
        <v>414788.1</v>
      </c>
      <c r="F7" s="5">
        <f t="shared" si="0"/>
        <v>34367.800000000003</v>
      </c>
      <c r="G7" s="5">
        <f t="shared" si="1"/>
        <v>109</v>
      </c>
      <c r="H7" s="35"/>
    </row>
    <row r="8" spans="1:8" ht="48" customHeight="1" x14ac:dyDescent="0.3">
      <c r="A8" s="14" t="s">
        <v>2</v>
      </c>
      <c r="B8" s="16" t="s">
        <v>17</v>
      </c>
      <c r="C8" s="15" t="s">
        <v>82</v>
      </c>
      <c r="D8" s="5">
        <f>D9</f>
        <v>269.89999999999998</v>
      </c>
      <c r="E8" s="5">
        <f t="shared" ref="E8" si="3">E9</f>
        <v>334.5</v>
      </c>
      <c r="F8" s="5">
        <f t="shared" si="0"/>
        <v>64.599999999999994</v>
      </c>
      <c r="G8" s="5">
        <f t="shared" si="1"/>
        <v>123.9</v>
      </c>
      <c r="H8" s="36" t="s">
        <v>161</v>
      </c>
    </row>
    <row r="9" spans="1:8" ht="56.25" x14ac:dyDescent="0.3">
      <c r="A9" s="14" t="s">
        <v>49</v>
      </c>
      <c r="B9" s="16" t="s">
        <v>18</v>
      </c>
      <c r="C9" s="13" t="s">
        <v>83</v>
      </c>
      <c r="D9" s="5">
        <v>269.89999999999998</v>
      </c>
      <c r="E9" s="7">
        <v>334.5</v>
      </c>
      <c r="F9" s="5">
        <f t="shared" si="0"/>
        <v>64.599999999999994</v>
      </c>
      <c r="G9" s="5">
        <f t="shared" si="1"/>
        <v>123.9</v>
      </c>
      <c r="H9" s="37"/>
    </row>
    <row r="10" spans="1:8" ht="30.75" customHeight="1" x14ac:dyDescent="0.3">
      <c r="A10" s="14" t="s">
        <v>3</v>
      </c>
      <c r="B10" s="16" t="s">
        <v>19</v>
      </c>
      <c r="C10" s="15" t="s">
        <v>84</v>
      </c>
      <c r="D10" s="5">
        <f>D11+D12+D13+D14</f>
        <v>-1510.5</v>
      </c>
      <c r="E10" s="5">
        <f>E11+E12+E13+E14</f>
        <v>4483</v>
      </c>
      <c r="F10" s="5">
        <f t="shared" si="0"/>
        <v>5993.5</v>
      </c>
      <c r="G10" s="5">
        <f t="shared" si="1"/>
        <v>-296.8</v>
      </c>
      <c r="H10" s="38" t="s">
        <v>172</v>
      </c>
    </row>
    <row r="11" spans="1:8" ht="37.5" x14ac:dyDescent="0.3">
      <c r="A11" s="17" t="s">
        <v>50</v>
      </c>
      <c r="B11" s="16" t="s">
        <v>20</v>
      </c>
      <c r="C11" s="15" t="s">
        <v>85</v>
      </c>
      <c r="D11" s="5">
        <v>-890.4</v>
      </c>
      <c r="E11" s="7">
        <v>3153.2</v>
      </c>
      <c r="F11" s="5">
        <f t="shared" si="0"/>
        <v>4043.6</v>
      </c>
      <c r="G11" s="5">
        <f t="shared" si="1"/>
        <v>-354.1</v>
      </c>
      <c r="H11" s="39" t="s">
        <v>172</v>
      </c>
    </row>
    <row r="12" spans="1:8" ht="37.5" x14ac:dyDescent="0.3">
      <c r="A12" s="14" t="s">
        <v>51</v>
      </c>
      <c r="B12" s="16" t="s">
        <v>21</v>
      </c>
      <c r="C12" s="15" t="s">
        <v>86</v>
      </c>
      <c r="D12" s="5">
        <v>-57.4</v>
      </c>
      <c r="E12" s="7">
        <v>1.5</v>
      </c>
      <c r="F12" s="5">
        <f t="shared" si="0"/>
        <v>58.9</v>
      </c>
      <c r="G12" s="5">
        <f t="shared" si="1"/>
        <v>-2.6</v>
      </c>
      <c r="H12" s="39" t="s">
        <v>172</v>
      </c>
    </row>
    <row r="13" spans="1:8" ht="31.5" x14ac:dyDescent="0.3">
      <c r="A13" s="14" t="s">
        <v>52</v>
      </c>
      <c r="B13" s="16" t="s">
        <v>22</v>
      </c>
      <c r="C13" s="15" t="s">
        <v>87</v>
      </c>
      <c r="D13" s="5">
        <v>329.2</v>
      </c>
      <c r="E13" s="7">
        <v>461.9</v>
      </c>
      <c r="F13" s="5">
        <f t="shared" si="0"/>
        <v>132.69999999999999</v>
      </c>
      <c r="G13" s="5">
        <f t="shared" si="1"/>
        <v>140.30000000000001</v>
      </c>
      <c r="H13" s="39" t="s">
        <v>173</v>
      </c>
    </row>
    <row r="14" spans="1:8" ht="37.5" x14ac:dyDescent="0.3">
      <c r="A14" s="14" t="s">
        <v>53</v>
      </c>
      <c r="B14" s="16" t="s">
        <v>23</v>
      </c>
      <c r="C14" s="15" t="s">
        <v>88</v>
      </c>
      <c r="D14" s="5">
        <v>-891.9</v>
      </c>
      <c r="E14" s="7">
        <v>866.4</v>
      </c>
      <c r="F14" s="5">
        <f t="shared" si="0"/>
        <v>1758.3</v>
      </c>
      <c r="G14" s="5">
        <f t="shared" si="1"/>
        <v>-97.1</v>
      </c>
      <c r="H14" s="39" t="s">
        <v>174</v>
      </c>
    </row>
    <row r="15" spans="1:8" x14ac:dyDescent="0.3">
      <c r="A15" s="14" t="s">
        <v>4</v>
      </c>
      <c r="B15" s="16" t="s">
        <v>24</v>
      </c>
      <c r="C15" s="15" t="s">
        <v>89</v>
      </c>
      <c r="D15" s="5">
        <f>D16+D18+D17</f>
        <v>4288</v>
      </c>
      <c r="E15" s="5">
        <f t="shared" ref="E15" si="4">E16+E18+E17</f>
        <v>4271.2</v>
      </c>
      <c r="F15" s="5">
        <f t="shared" si="0"/>
        <v>-16.8</v>
      </c>
      <c r="G15" s="5">
        <f t="shared" si="1"/>
        <v>99.6</v>
      </c>
      <c r="H15" s="38"/>
    </row>
    <row r="16" spans="1:8" ht="31.5" x14ac:dyDescent="0.3">
      <c r="A16" s="14" t="s">
        <v>54</v>
      </c>
      <c r="B16" s="16" t="s">
        <v>25</v>
      </c>
      <c r="C16" s="15" t="s">
        <v>90</v>
      </c>
      <c r="D16" s="5">
        <v>15.5</v>
      </c>
      <c r="E16" s="7">
        <v>35.799999999999997</v>
      </c>
      <c r="F16" s="5">
        <f t="shared" si="0"/>
        <v>20.3</v>
      </c>
      <c r="G16" s="5">
        <f t="shared" si="1"/>
        <v>231</v>
      </c>
      <c r="H16" s="39" t="s">
        <v>183</v>
      </c>
    </row>
    <row r="17" spans="1:8" ht="33.75" customHeight="1" x14ac:dyDescent="0.3">
      <c r="A17" s="14" t="s">
        <v>55</v>
      </c>
      <c r="B17" s="18" t="s">
        <v>131</v>
      </c>
      <c r="C17" s="19" t="s">
        <v>122</v>
      </c>
      <c r="D17" s="5">
        <v>875.4</v>
      </c>
      <c r="E17" s="7">
        <v>1060.7</v>
      </c>
      <c r="F17" s="5">
        <f t="shared" si="0"/>
        <v>185.3</v>
      </c>
      <c r="G17" s="5">
        <f t="shared" si="1"/>
        <v>121.2</v>
      </c>
      <c r="H17" s="39" t="s">
        <v>175</v>
      </c>
    </row>
    <row r="18" spans="1:8" x14ac:dyDescent="0.3">
      <c r="A18" s="14" t="s">
        <v>135</v>
      </c>
      <c r="B18" s="16" t="s">
        <v>26</v>
      </c>
      <c r="C18" s="15" t="s">
        <v>91</v>
      </c>
      <c r="D18" s="5">
        <v>3397.1</v>
      </c>
      <c r="E18" s="7">
        <v>3174.7</v>
      </c>
      <c r="F18" s="5">
        <f t="shared" si="0"/>
        <v>-222.4</v>
      </c>
      <c r="G18" s="5">
        <f t="shared" si="1"/>
        <v>93.5</v>
      </c>
      <c r="H18" s="39"/>
    </row>
    <row r="19" spans="1:8" ht="36.75" customHeight="1" x14ac:dyDescent="0.3">
      <c r="A19" s="14" t="s">
        <v>5</v>
      </c>
      <c r="B19" s="16" t="s">
        <v>27</v>
      </c>
      <c r="C19" s="15" t="s">
        <v>92</v>
      </c>
      <c r="D19" s="5">
        <f>D20</f>
        <v>65.099999999999994</v>
      </c>
      <c r="E19" s="5">
        <f t="shared" ref="E19" si="5">E20</f>
        <v>14.9</v>
      </c>
      <c r="F19" s="5">
        <f t="shared" si="0"/>
        <v>-50.2</v>
      </c>
      <c r="G19" s="5">
        <f t="shared" si="1"/>
        <v>22.9</v>
      </c>
      <c r="H19" s="40" t="s">
        <v>176</v>
      </c>
    </row>
    <row r="20" spans="1:8" ht="56.25" x14ac:dyDescent="0.3">
      <c r="A20" s="17" t="s">
        <v>56</v>
      </c>
      <c r="B20" s="16" t="s">
        <v>28</v>
      </c>
      <c r="C20" s="15" t="s">
        <v>93</v>
      </c>
      <c r="D20" s="5">
        <v>65.099999999999994</v>
      </c>
      <c r="E20" s="7">
        <v>14.9</v>
      </c>
      <c r="F20" s="5">
        <f t="shared" si="0"/>
        <v>-50.2</v>
      </c>
      <c r="G20" s="5">
        <f t="shared" si="1"/>
        <v>22.9</v>
      </c>
      <c r="H20" s="41"/>
    </row>
    <row r="21" spans="1:8" ht="37.5" x14ac:dyDescent="0.3">
      <c r="A21" s="17" t="s">
        <v>6</v>
      </c>
      <c r="B21" s="16" t="s">
        <v>29</v>
      </c>
      <c r="C21" s="15" t="s">
        <v>94</v>
      </c>
      <c r="D21" s="5">
        <f>D22+D23</f>
        <v>0</v>
      </c>
      <c r="E21" s="5">
        <f t="shared" ref="E21" si="6">E22+E23</f>
        <v>0</v>
      </c>
      <c r="F21" s="5">
        <f t="shared" si="0"/>
        <v>0</v>
      </c>
      <c r="G21" s="5">
        <v>0</v>
      </c>
      <c r="H21" s="40"/>
    </row>
    <row r="22" spans="1:8" x14ac:dyDescent="0.3">
      <c r="A22" s="17" t="s">
        <v>154</v>
      </c>
      <c r="B22" s="16" t="s">
        <v>156</v>
      </c>
      <c r="C22" s="15" t="s">
        <v>89</v>
      </c>
      <c r="D22" s="5">
        <v>0</v>
      </c>
      <c r="E22" s="7">
        <v>0</v>
      </c>
      <c r="F22" s="5">
        <f t="shared" si="0"/>
        <v>0</v>
      </c>
      <c r="G22" s="5">
        <v>0</v>
      </c>
      <c r="H22" s="42"/>
    </row>
    <row r="23" spans="1:8" ht="37.5" x14ac:dyDescent="0.3">
      <c r="A23" s="17" t="s">
        <v>155</v>
      </c>
      <c r="B23" s="16" t="s">
        <v>157</v>
      </c>
      <c r="C23" s="15" t="s">
        <v>158</v>
      </c>
      <c r="D23" s="5">
        <v>0</v>
      </c>
      <c r="E23" s="7">
        <v>0</v>
      </c>
      <c r="F23" s="5">
        <f t="shared" si="0"/>
        <v>0</v>
      </c>
      <c r="G23" s="5">
        <v>0</v>
      </c>
      <c r="H23" s="41"/>
    </row>
    <row r="24" spans="1:8" ht="56.25" x14ac:dyDescent="0.3">
      <c r="A24" s="14" t="s">
        <v>57</v>
      </c>
      <c r="B24" s="16" t="s">
        <v>30</v>
      </c>
      <c r="C24" s="15" t="s">
        <v>95</v>
      </c>
      <c r="D24" s="5">
        <f>D25+D26</f>
        <v>81904</v>
      </c>
      <c r="E24" s="5">
        <f t="shared" ref="E24" si="7">E25+E26</f>
        <v>48801.9</v>
      </c>
      <c r="F24" s="5">
        <f t="shared" si="0"/>
        <v>-33102.1</v>
      </c>
      <c r="G24" s="5">
        <f t="shared" si="1"/>
        <v>59.6</v>
      </c>
      <c r="H24" s="38" t="s">
        <v>177</v>
      </c>
    </row>
    <row r="25" spans="1:8" ht="138.75" customHeight="1" x14ac:dyDescent="0.3">
      <c r="A25" s="14" t="s">
        <v>58</v>
      </c>
      <c r="B25" s="16" t="s">
        <v>31</v>
      </c>
      <c r="C25" s="15" t="s">
        <v>96</v>
      </c>
      <c r="D25" s="5">
        <v>80814.5</v>
      </c>
      <c r="E25" s="7">
        <v>47668</v>
      </c>
      <c r="F25" s="5">
        <f t="shared" si="0"/>
        <v>-33146.5</v>
      </c>
      <c r="G25" s="5">
        <f t="shared" si="1"/>
        <v>59</v>
      </c>
      <c r="H25" s="39"/>
    </row>
    <row r="26" spans="1:8" ht="131.25" x14ac:dyDescent="0.3">
      <c r="A26" s="14" t="s">
        <v>59</v>
      </c>
      <c r="B26" s="16" t="s">
        <v>32</v>
      </c>
      <c r="C26" s="15" t="s">
        <v>97</v>
      </c>
      <c r="D26" s="5">
        <v>1089.5</v>
      </c>
      <c r="E26" s="7">
        <v>1133.9000000000001</v>
      </c>
      <c r="F26" s="5">
        <f t="shared" si="0"/>
        <v>44.4</v>
      </c>
      <c r="G26" s="5">
        <f t="shared" si="1"/>
        <v>104.1</v>
      </c>
      <c r="H26" s="39"/>
    </row>
    <row r="27" spans="1:8" ht="37.5" x14ac:dyDescent="0.3">
      <c r="A27" s="14" t="s">
        <v>7</v>
      </c>
      <c r="B27" s="16" t="s">
        <v>33</v>
      </c>
      <c r="C27" s="15" t="s">
        <v>98</v>
      </c>
      <c r="D27" s="5">
        <f>D28</f>
        <v>29995.200000000001</v>
      </c>
      <c r="E27" s="5">
        <f t="shared" ref="E27" si="8">E28</f>
        <v>2954.3</v>
      </c>
      <c r="F27" s="5">
        <f t="shared" si="0"/>
        <v>-27040.9</v>
      </c>
      <c r="G27" s="5">
        <f t="shared" si="1"/>
        <v>9.8000000000000007</v>
      </c>
      <c r="H27" s="40"/>
    </row>
    <row r="28" spans="1:8" ht="37.5" x14ac:dyDescent="0.3">
      <c r="A28" s="20" t="s">
        <v>60</v>
      </c>
      <c r="B28" s="16" t="s">
        <v>34</v>
      </c>
      <c r="C28" s="15" t="s">
        <v>99</v>
      </c>
      <c r="D28" s="5">
        <v>29995.200000000001</v>
      </c>
      <c r="E28" s="7">
        <v>2954.3</v>
      </c>
      <c r="F28" s="5">
        <f t="shared" si="0"/>
        <v>-27040.9</v>
      </c>
      <c r="G28" s="5">
        <f t="shared" si="1"/>
        <v>9.8000000000000007</v>
      </c>
      <c r="H28" s="41"/>
    </row>
    <row r="29" spans="1:8" ht="44.25" customHeight="1" x14ac:dyDescent="0.3">
      <c r="A29" s="20" t="s">
        <v>8</v>
      </c>
      <c r="B29" s="16" t="s">
        <v>35</v>
      </c>
      <c r="C29" s="15" t="s">
        <v>138</v>
      </c>
      <c r="D29" s="5">
        <f>D30+D31</f>
        <v>13179.9</v>
      </c>
      <c r="E29" s="5">
        <f t="shared" ref="E29" si="9">E30+E31</f>
        <v>82557.600000000006</v>
      </c>
      <c r="F29" s="5">
        <f t="shared" si="0"/>
        <v>69377.7</v>
      </c>
      <c r="G29" s="5">
        <f t="shared" si="1"/>
        <v>626.4</v>
      </c>
      <c r="H29" s="38" t="s">
        <v>184</v>
      </c>
    </row>
    <row r="30" spans="1:8" x14ac:dyDescent="0.3">
      <c r="A30" s="20" t="s">
        <v>61</v>
      </c>
      <c r="B30" s="16" t="s">
        <v>36</v>
      </c>
      <c r="C30" s="15" t="s">
        <v>100</v>
      </c>
      <c r="D30" s="5">
        <v>3118.7</v>
      </c>
      <c r="E30" s="7">
        <v>2921.4</v>
      </c>
      <c r="F30" s="5">
        <f t="shared" si="0"/>
        <v>-197.3</v>
      </c>
      <c r="G30" s="5">
        <f t="shared" si="1"/>
        <v>93.7</v>
      </c>
      <c r="H30" s="39"/>
    </row>
    <row r="31" spans="1:8" ht="47.25" x14ac:dyDescent="0.3">
      <c r="A31" s="20" t="s">
        <v>62</v>
      </c>
      <c r="B31" s="16" t="s">
        <v>37</v>
      </c>
      <c r="C31" s="15" t="s">
        <v>101</v>
      </c>
      <c r="D31" s="5">
        <v>10061.200000000001</v>
      </c>
      <c r="E31" s="7">
        <v>79636.2</v>
      </c>
      <c r="F31" s="5">
        <f t="shared" si="0"/>
        <v>69575</v>
      </c>
      <c r="G31" s="5" t="s">
        <v>164</v>
      </c>
      <c r="H31" s="39" t="s">
        <v>185</v>
      </c>
    </row>
    <row r="32" spans="1:8" ht="37.5" x14ac:dyDescent="0.3">
      <c r="A32" s="14" t="s">
        <v>9</v>
      </c>
      <c r="B32" s="16" t="s">
        <v>38</v>
      </c>
      <c r="C32" s="15" t="s">
        <v>102</v>
      </c>
      <c r="D32" s="5">
        <f>D33+D34+D35</f>
        <v>2115.6999999999998</v>
      </c>
      <c r="E32" s="5">
        <f t="shared" ref="E32" si="10">E33+E34+E35</f>
        <v>3173.2</v>
      </c>
      <c r="F32" s="5">
        <f t="shared" si="0"/>
        <v>1057.5</v>
      </c>
      <c r="G32" s="5">
        <f t="shared" si="1"/>
        <v>150</v>
      </c>
      <c r="H32" s="38" t="s">
        <v>188</v>
      </c>
    </row>
    <row r="33" spans="1:8" ht="31.5" x14ac:dyDescent="0.3">
      <c r="A33" s="14" t="s">
        <v>63</v>
      </c>
      <c r="B33" s="16" t="s">
        <v>39</v>
      </c>
      <c r="C33" s="15" t="s">
        <v>103</v>
      </c>
      <c r="D33" s="5">
        <v>146.19999999999999</v>
      </c>
      <c r="E33" s="7">
        <v>2415.5</v>
      </c>
      <c r="F33" s="5">
        <f t="shared" si="0"/>
        <v>2269.3000000000002</v>
      </c>
      <c r="G33" s="5">
        <f>E33/D33*100</f>
        <v>1652.2</v>
      </c>
      <c r="H33" s="39" t="s">
        <v>178</v>
      </c>
    </row>
    <row r="34" spans="1:8" ht="117" customHeight="1" x14ac:dyDescent="0.3">
      <c r="A34" s="14" t="s">
        <v>64</v>
      </c>
      <c r="B34" s="16" t="s">
        <v>40</v>
      </c>
      <c r="C34" s="15" t="s">
        <v>162</v>
      </c>
      <c r="D34" s="5">
        <v>0</v>
      </c>
      <c r="E34" s="7">
        <v>0</v>
      </c>
      <c r="F34" s="5">
        <f t="shared" si="0"/>
        <v>0</v>
      </c>
      <c r="G34" s="5">
        <v>0</v>
      </c>
      <c r="H34" s="39"/>
    </row>
    <row r="35" spans="1:8" ht="66" customHeight="1" x14ac:dyDescent="0.3">
      <c r="A35" s="14" t="s">
        <v>65</v>
      </c>
      <c r="B35" s="16" t="s">
        <v>41</v>
      </c>
      <c r="C35" s="15" t="s">
        <v>104</v>
      </c>
      <c r="D35" s="5">
        <v>1969.5</v>
      </c>
      <c r="E35" s="7">
        <v>757.7</v>
      </c>
      <c r="F35" s="5">
        <f t="shared" si="0"/>
        <v>-1211.8</v>
      </c>
      <c r="G35" s="5">
        <f t="shared" si="1"/>
        <v>38.5</v>
      </c>
      <c r="H35" s="39" t="s">
        <v>163</v>
      </c>
    </row>
    <row r="36" spans="1:8" ht="30.75" customHeight="1" x14ac:dyDescent="0.3">
      <c r="A36" s="14" t="s">
        <v>10</v>
      </c>
      <c r="B36" s="21" t="s">
        <v>42</v>
      </c>
      <c r="C36" s="15" t="s">
        <v>105</v>
      </c>
      <c r="D36" s="5">
        <f>D37+D38+D39+D41+D42+D40</f>
        <v>12221</v>
      </c>
      <c r="E36" s="5">
        <f>E37+E38+E39+E41+E42+E40</f>
        <v>9584.9</v>
      </c>
      <c r="F36" s="5">
        <f t="shared" si="0"/>
        <v>-2636.1</v>
      </c>
      <c r="G36" s="5" t="s">
        <v>167</v>
      </c>
      <c r="H36" s="43" t="s">
        <v>179</v>
      </c>
    </row>
    <row r="37" spans="1:8" ht="63" customHeight="1" x14ac:dyDescent="0.3">
      <c r="A37" s="14" t="s">
        <v>66</v>
      </c>
      <c r="B37" s="21" t="s">
        <v>123</v>
      </c>
      <c r="C37" s="15" t="s">
        <v>124</v>
      </c>
      <c r="D37" s="6">
        <v>15.4</v>
      </c>
      <c r="E37" s="5">
        <v>1.2</v>
      </c>
      <c r="F37" s="5">
        <f t="shared" si="0"/>
        <v>-14.2</v>
      </c>
      <c r="G37" s="5">
        <f t="shared" si="1"/>
        <v>7.8</v>
      </c>
      <c r="H37" s="44"/>
    </row>
    <row r="38" spans="1:8" ht="63" customHeight="1" x14ac:dyDescent="0.3">
      <c r="A38" s="14" t="s">
        <v>67</v>
      </c>
      <c r="B38" s="21" t="s">
        <v>132</v>
      </c>
      <c r="C38" s="15" t="s">
        <v>133</v>
      </c>
      <c r="D38" s="6">
        <v>6</v>
      </c>
      <c r="E38" s="5">
        <v>3.8</v>
      </c>
      <c r="F38" s="5">
        <f t="shared" si="0"/>
        <v>-2.2000000000000002</v>
      </c>
      <c r="G38" s="5">
        <f t="shared" si="1"/>
        <v>63.3</v>
      </c>
      <c r="H38" s="44"/>
    </row>
    <row r="39" spans="1:8" ht="176.25" customHeight="1" x14ac:dyDescent="0.3">
      <c r="A39" s="14" t="s">
        <v>68</v>
      </c>
      <c r="B39" s="21" t="s">
        <v>125</v>
      </c>
      <c r="C39" s="15" t="s">
        <v>126</v>
      </c>
      <c r="D39" s="6">
        <v>195.2</v>
      </c>
      <c r="E39" s="5">
        <v>148.9</v>
      </c>
      <c r="F39" s="5">
        <f t="shared" si="0"/>
        <v>-46.3</v>
      </c>
      <c r="G39" s="5">
        <f t="shared" si="1"/>
        <v>76.3</v>
      </c>
      <c r="H39" s="44"/>
    </row>
    <row r="40" spans="1:8" ht="102" customHeight="1" x14ac:dyDescent="0.3">
      <c r="A40" s="14" t="s">
        <v>69</v>
      </c>
      <c r="B40" s="21" t="s">
        <v>146</v>
      </c>
      <c r="C40" s="15" t="s">
        <v>147</v>
      </c>
      <c r="D40" s="6">
        <v>25.6</v>
      </c>
      <c r="E40" s="5">
        <v>7.3</v>
      </c>
      <c r="F40" s="5">
        <f t="shared" si="0"/>
        <v>-18.3</v>
      </c>
      <c r="G40" s="5" t="s">
        <v>165</v>
      </c>
      <c r="H40" s="44"/>
    </row>
    <row r="41" spans="1:8" ht="45" customHeight="1" x14ac:dyDescent="0.3">
      <c r="A41" s="14" t="s">
        <v>70</v>
      </c>
      <c r="B41" s="21" t="s">
        <v>127</v>
      </c>
      <c r="C41" s="15" t="s">
        <v>128</v>
      </c>
      <c r="D41" s="6">
        <v>3.6</v>
      </c>
      <c r="E41" s="5">
        <v>15.4</v>
      </c>
      <c r="F41" s="5">
        <f t="shared" si="0"/>
        <v>11.8</v>
      </c>
      <c r="G41" s="5">
        <f t="shared" si="1"/>
        <v>427.8</v>
      </c>
      <c r="H41" s="44"/>
    </row>
    <row r="42" spans="1:8" ht="29.25" customHeight="1" x14ac:dyDescent="0.3">
      <c r="A42" s="14" t="s">
        <v>70</v>
      </c>
      <c r="B42" s="21" t="s">
        <v>129</v>
      </c>
      <c r="C42" s="15" t="s">
        <v>130</v>
      </c>
      <c r="D42" s="6">
        <v>11975.2</v>
      </c>
      <c r="E42" s="5">
        <v>9408.2999999999993</v>
      </c>
      <c r="F42" s="5">
        <f t="shared" si="0"/>
        <v>-2566.9</v>
      </c>
      <c r="G42" s="5" t="s">
        <v>167</v>
      </c>
      <c r="H42" s="45"/>
    </row>
    <row r="43" spans="1:8" x14ac:dyDescent="0.3">
      <c r="A43" s="14" t="s">
        <v>11</v>
      </c>
      <c r="B43" s="21" t="s">
        <v>43</v>
      </c>
      <c r="C43" s="15" t="s">
        <v>106</v>
      </c>
      <c r="D43" s="5">
        <f>D44+D45+D46</f>
        <v>-1049.7</v>
      </c>
      <c r="E43" s="5">
        <f t="shared" ref="E43" si="11">E44+E45+E46</f>
        <v>-23.3</v>
      </c>
      <c r="F43" s="5">
        <f t="shared" si="0"/>
        <v>1026.4000000000001</v>
      </c>
      <c r="G43" s="5">
        <f t="shared" si="1"/>
        <v>2.2000000000000002</v>
      </c>
      <c r="H43" s="38"/>
    </row>
    <row r="44" spans="1:8" ht="37.5" x14ac:dyDescent="0.3">
      <c r="A44" s="14" t="s">
        <v>71</v>
      </c>
      <c r="B44" s="21" t="s">
        <v>140</v>
      </c>
      <c r="C44" s="15" t="s">
        <v>142</v>
      </c>
      <c r="D44" s="7">
        <v>-1049.7</v>
      </c>
      <c r="E44" s="7">
        <v>-5.3</v>
      </c>
      <c r="F44" s="5">
        <f t="shared" si="0"/>
        <v>1044.4000000000001</v>
      </c>
      <c r="G44" s="5">
        <f t="shared" si="1"/>
        <v>0.5</v>
      </c>
      <c r="H44" s="39"/>
    </row>
    <row r="45" spans="1:8" ht="37.5" x14ac:dyDescent="0.3">
      <c r="A45" s="20" t="s">
        <v>72</v>
      </c>
      <c r="B45" s="21" t="s">
        <v>141</v>
      </c>
      <c r="C45" s="15" t="s">
        <v>143</v>
      </c>
      <c r="D45" s="5">
        <v>0</v>
      </c>
      <c r="E45" s="5">
        <v>0</v>
      </c>
      <c r="F45" s="5">
        <f t="shared" si="0"/>
        <v>0</v>
      </c>
      <c r="G45" s="5">
        <v>0</v>
      </c>
      <c r="H45" s="38"/>
    </row>
    <row r="46" spans="1:8" ht="43.5" customHeight="1" x14ac:dyDescent="0.3">
      <c r="A46" s="20" t="s">
        <v>139</v>
      </c>
      <c r="B46" s="21" t="s">
        <v>148</v>
      </c>
      <c r="C46" s="15" t="s">
        <v>149</v>
      </c>
      <c r="D46" s="5">
        <v>0</v>
      </c>
      <c r="E46" s="5">
        <v>-18</v>
      </c>
      <c r="F46" s="5">
        <f t="shared" si="0"/>
        <v>-18</v>
      </c>
      <c r="G46" s="5">
        <v>0</v>
      </c>
      <c r="H46" s="38" t="s">
        <v>180</v>
      </c>
    </row>
    <row r="47" spans="1:8" ht="31.5" customHeight="1" x14ac:dyDescent="0.3">
      <c r="A47" s="14"/>
      <c r="B47" s="21" t="s">
        <v>44</v>
      </c>
      <c r="C47" s="15" t="s">
        <v>107</v>
      </c>
      <c r="D47" s="5">
        <f>D48+D53+D54+D56+D57+D55</f>
        <v>406631.2</v>
      </c>
      <c r="E47" s="5">
        <f>E48+E53+E54+E56+E57+E55-134.7</f>
        <v>452049.5</v>
      </c>
      <c r="F47" s="5">
        <f t="shared" si="0"/>
        <v>45418.3</v>
      </c>
      <c r="G47" s="5">
        <f t="shared" si="1"/>
        <v>111.2</v>
      </c>
      <c r="H47" s="38"/>
    </row>
    <row r="48" spans="1:8" ht="66.75" customHeight="1" x14ac:dyDescent="0.3">
      <c r="A48" s="14" t="s">
        <v>12</v>
      </c>
      <c r="B48" s="21" t="s">
        <v>45</v>
      </c>
      <c r="C48" s="15" t="s">
        <v>108</v>
      </c>
      <c r="D48" s="5">
        <f>D49+D50+D51+D52</f>
        <v>419121</v>
      </c>
      <c r="E48" s="5">
        <f t="shared" ref="E48" si="12">E49+E50+E51+E52</f>
        <v>472580.1</v>
      </c>
      <c r="F48" s="5">
        <f t="shared" si="0"/>
        <v>53459.1</v>
      </c>
      <c r="G48" s="5">
        <f t="shared" si="1"/>
        <v>112.8</v>
      </c>
      <c r="H48" s="40" t="s">
        <v>181</v>
      </c>
    </row>
    <row r="49" spans="1:8" ht="37.5" x14ac:dyDescent="0.3">
      <c r="A49" s="14" t="s">
        <v>73</v>
      </c>
      <c r="B49" s="21" t="s">
        <v>118</v>
      </c>
      <c r="C49" s="15" t="s">
        <v>109</v>
      </c>
      <c r="D49" s="5">
        <v>14874.9</v>
      </c>
      <c r="E49" s="5">
        <v>37099.800000000003</v>
      </c>
      <c r="F49" s="5">
        <f t="shared" si="0"/>
        <v>22224.9</v>
      </c>
      <c r="G49" s="5">
        <f t="shared" si="1"/>
        <v>249.4</v>
      </c>
      <c r="H49" s="42"/>
    </row>
    <row r="50" spans="1:8" ht="40.5" customHeight="1" x14ac:dyDescent="0.3">
      <c r="A50" s="14" t="s">
        <v>74</v>
      </c>
      <c r="B50" s="21" t="s">
        <v>115</v>
      </c>
      <c r="C50" s="15" t="s">
        <v>110</v>
      </c>
      <c r="D50" s="5">
        <v>53045.7</v>
      </c>
      <c r="E50" s="5">
        <v>47523.6</v>
      </c>
      <c r="F50" s="5">
        <f t="shared" si="0"/>
        <v>-5522.1</v>
      </c>
      <c r="G50" s="5">
        <f t="shared" si="1"/>
        <v>89.6</v>
      </c>
      <c r="H50" s="42"/>
    </row>
    <row r="51" spans="1:8" ht="37.5" x14ac:dyDescent="0.3">
      <c r="A51" s="14" t="s">
        <v>75</v>
      </c>
      <c r="B51" s="21" t="s">
        <v>116</v>
      </c>
      <c r="C51" s="15" t="s">
        <v>111</v>
      </c>
      <c r="D51" s="5">
        <v>337068.3</v>
      </c>
      <c r="E51" s="5">
        <v>365081.59999999998</v>
      </c>
      <c r="F51" s="5">
        <f t="shared" si="0"/>
        <v>28013.3</v>
      </c>
      <c r="G51" s="5">
        <f t="shared" si="1"/>
        <v>108.3</v>
      </c>
      <c r="H51" s="42"/>
    </row>
    <row r="52" spans="1:8" ht="25.5" customHeight="1" x14ac:dyDescent="0.3">
      <c r="A52" s="14" t="s">
        <v>76</v>
      </c>
      <c r="B52" s="21" t="s">
        <v>119</v>
      </c>
      <c r="C52" s="15" t="s">
        <v>112</v>
      </c>
      <c r="D52" s="5">
        <v>14132.1</v>
      </c>
      <c r="E52" s="5">
        <v>22875.1</v>
      </c>
      <c r="F52" s="5">
        <f t="shared" si="0"/>
        <v>8743</v>
      </c>
      <c r="G52" s="5">
        <f t="shared" si="1"/>
        <v>161.9</v>
      </c>
      <c r="H52" s="41"/>
    </row>
    <row r="53" spans="1:8" ht="43.5" customHeight="1" x14ac:dyDescent="0.3">
      <c r="A53" s="14" t="s">
        <v>13</v>
      </c>
      <c r="B53" s="21" t="s">
        <v>144</v>
      </c>
      <c r="C53" s="15" t="s">
        <v>145</v>
      </c>
      <c r="D53" s="5">
        <v>0</v>
      </c>
      <c r="E53" s="5">
        <v>0</v>
      </c>
      <c r="F53" s="5">
        <f t="shared" si="0"/>
        <v>0</v>
      </c>
      <c r="G53" s="5">
        <v>0</v>
      </c>
      <c r="H53" s="38"/>
    </row>
    <row r="54" spans="1:8" ht="47.25" customHeight="1" x14ac:dyDescent="0.3">
      <c r="A54" s="14" t="s">
        <v>150</v>
      </c>
      <c r="B54" s="21" t="s">
        <v>121</v>
      </c>
      <c r="C54" s="15" t="s">
        <v>137</v>
      </c>
      <c r="D54" s="5">
        <v>0</v>
      </c>
      <c r="E54" s="5">
        <v>56080.9</v>
      </c>
      <c r="F54" s="5">
        <f t="shared" si="0"/>
        <v>56080.9</v>
      </c>
      <c r="G54" s="5" t="s">
        <v>166</v>
      </c>
      <c r="H54" s="38" t="s">
        <v>182</v>
      </c>
    </row>
    <row r="55" spans="1:8" ht="47.25" customHeight="1" x14ac:dyDescent="0.3">
      <c r="A55" s="14" t="s">
        <v>134</v>
      </c>
      <c r="B55" s="21" t="s">
        <v>152</v>
      </c>
      <c r="C55" s="15" t="s">
        <v>153</v>
      </c>
      <c r="D55" s="5">
        <v>0</v>
      </c>
      <c r="E55" s="5">
        <v>0</v>
      </c>
      <c r="F55" s="5">
        <f t="shared" si="0"/>
        <v>0</v>
      </c>
      <c r="G55" s="5">
        <v>0</v>
      </c>
      <c r="H55" s="38"/>
    </row>
    <row r="56" spans="1:8" ht="81.75" customHeight="1" x14ac:dyDescent="0.3">
      <c r="A56" s="14" t="s">
        <v>136</v>
      </c>
      <c r="B56" s="21" t="s">
        <v>46</v>
      </c>
      <c r="C56" s="15" t="s">
        <v>120</v>
      </c>
      <c r="D56" s="5">
        <v>0</v>
      </c>
      <c r="E56" s="5">
        <v>308.60000000000002</v>
      </c>
      <c r="F56" s="5">
        <f t="shared" si="0"/>
        <v>308.60000000000002</v>
      </c>
      <c r="G56" s="5">
        <v>0</v>
      </c>
      <c r="H56" s="38" t="s">
        <v>186</v>
      </c>
    </row>
    <row r="57" spans="1:8" ht="63" x14ac:dyDescent="0.3">
      <c r="A57" s="14" t="s">
        <v>151</v>
      </c>
      <c r="B57" s="21" t="s">
        <v>47</v>
      </c>
      <c r="C57" s="15" t="s">
        <v>113</v>
      </c>
      <c r="D57" s="5">
        <v>-12489.8</v>
      </c>
      <c r="E57" s="5">
        <v>-76785.399999999994</v>
      </c>
      <c r="F57" s="5">
        <f t="shared" si="0"/>
        <v>-64295.6</v>
      </c>
      <c r="G57" s="5">
        <f t="shared" si="1"/>
        <v>614.79999999999995</v>
      </c>
      <c r="H57" s="38" t="s">
        <v>187</v>
      </c>
    </row>
    <row r="58" spans="1:8" ht="28.5" customHeight="1" x14ac:dyDescent="0.3"/>
    <row r="59" spans="1:8" x14ac:dyDescent="0.3">
      <c r="A59" s="29"/>
      <c r="B59" s="29"/>
      <c r="C59" s="29"/>
      <c r="D59" s="29"/>
      <c r="E59" s="29"/>
      <c r="H59" s="1"/>
    </row>
    <row r="62" spans="1:8" x14ac:dyDescent="0.3">
      <c r="D62" s="4"/>
      <c r="E62" s="23"/>
      <c r="H62" s="4"/>
    </row>
    <row r="63" spans="1:8" x14ac:dyDescent="0.3">
      <c r="D63" s="4"/>
      <c r="E63" s="23"/>
      <c r="H63" s="4"/>
    </row>
  </sheetData>
  <customSheetViews>
    <customSheetView guid="{B3365E97-AD1B-44E7-A643-0049F1E0C955}" scale="60" showPageBreaks="1" showGridLines="0" fitToPage="1" printArea="1" view="pageBreakPreview" topLeftCell="C31">
      <selection activeCell="H34" sqref="H34"/>
      <pageMargins left="0.39370078740157483" right="0.39370078740157483" top="0.28999999999999998" bottom="0.19685039370078741" header="0.51181102362204722" footer="0.51181102362204722"/>
      <pageSetup paperSize="9" scale="41" firstPageNumber="25" fitToHeight="0" orientation="landscape" useFirstPageNumber="1" r:id="rId1"/>
    </customSheetView>
    <customSheetView guid="{160F787A-22F3-43B5-9A33-36FAC870A14F}" scale="60" showPageBreaks="1" showGridLines="0" fitToPage="1" printArea="1" view="pageBreakPreview" topLeftCell="B28">
      <selection activeCell="H33" sqref="H33"/>
      <pageMargins left="0.39370078740157483" right="0.39370078740157483" top="0.28999999999999998" bottom="0.19685039370078741" header="0.51181102362204722" footer="0.51181102362204722"/>
      <pageSetup paperSize="9" scale="47" firstPageNumber="25" fitToHeight="0" orientation="landscape" useFirstPageNumber="1" r:id="rId2"/>
    </customSheetView>
  </customSheetViews>
  <mergeCells count="12">
    <mergeCell ref="A1:H1"/>
    <mergeCell ref="H2:H3"/>
    <mergeCell ref="A59:E59"/>
    <mergeCell ref="F2:G2"/>
    <mergeCell ref="A2:A3"/>
    <mergeCell ref="B2:B3"/>
    <mergeCell ref="C2:C3"/>
    <mergeCell ref="D2:D3"/>
    <mergeCell ref="E2:E3"/>
    <mergeCell ref="H36:H42"/>
    <mergeCell ref="H6:H7"/>
    <mergeCell ref="H8:H9"/>
  </mergeCells>
  <pageMargins left="0.39370078740157483" right="0.39370078740157483" top="0.28999999999999998" bottom="0.19685039370078741" header="0.51181102362204722" footer="0.51181102362204722"/>
  <pageSetup paperSize="256" scale="56" firstPageNumber="25" fitToHeight="0" orientation="landscape" useFirstPageNumber="1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Харисова Р.В.</cp:lastModifiedBy>
  <cp:lastPrinted>2023-11-23T05:45:42Z</cp:lastPrinted>
  <dcterms:created xsi:type="dcterms:W3CDTF">2002-03-11T10:22:12Z</dcterms:created>
  <dcterms:modified xsi:type="dcterms:W3CDTF">2024-05-28T06:17:33Z</dcterms:modified>
</cp:coreProperties>
</file>