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Приложение 1" sheetId="1" r:id="rId1"/>
  </sheets>
  <definedNames>
    <definedName name="_xlnm.Print_Titles" localSheetId="0">'Приложение 1'!$A:$A</definedName>
  </definedNames>
  <calcPr fullCalcOnLoad="1" fullPrecision="0"/>
</workbook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<sst xmlns="http://schemas.openxmlformats.org/spreadsheetml/2006/main" count="41" uniqueCount="29">
  <si>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</si>
  <si>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</si>
  <si>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</si>
  <si>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</si>
  <si>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</si>
  <si>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</si>
  <si>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</si>
  <si>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</si>
  <si>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</si>
  <si>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</si>
  <si>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</si>
  <si>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</si>
  <si>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</si>
  <si>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</si>
  <si>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</si>
  <si>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</si>
  <si>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</si>
  <si>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</si>
  <si>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</si>
  <si>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</si>
  <si>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</si>
  <si>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</si>
  <si>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</si>
  <si>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</si>
  <si>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</si>
  <si>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</si>
  <si>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</si>
  <si>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</si>
  <si>
    <t>Ханты-Мансийского района  по состоянию на 01.09.2023г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</si>
</sst>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_р_._-;\-* #,##0.0_р_._-;_-* &quot;-&quot;_р_._-;_-@_-"/>
    <numFmt numFmtId="181" formatCode="#,##0_р_.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_-* #,##0.0_р_._-;\-* #,##0.0_р_._-;_-* &quot;-&quot;?_р_._-;_-@_-"/>
    <numFmt numFmtId="187" formatCode="#,##0.0_р_."/>
    <numFmt numFmtId="188" formatCode="_(* #,##0.0_);_(* \(#,##0.0\);_(* &quot;-&quot;??_);_(@_)"/>
    <numFmt numFmtId="189" formatCode="0000"/>
    <numFmt numFmtId="190" formatCode="#,##0.0_ ;\-#,##0.0\ "/>
    <numFmt numFmtId="191" formatCode="#,##0.000"/>
    <numFmt numFmtId="192" formatCode="_(* #,##0.00_);_(* \(#,##0.00\);_(* &quot;-&quot;??_);_(@_)"/>
    <numFmt numFmtId="193" formatCode="[$-10419]###\ ###\ ###\ ###\ 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\ _₽_-;\-* #,##0.0\ _₽_-;_-* &quot;-&quot;?\ _₽_-;_-@_-"/>
    <numFmt numFmtId="199" formatCode="[$-10419]###\ ###\ ###\ ##0.00"/>
    <numFmt numFmtId="200" formatCode="_-* #,##0.0_-;\-* #,##0.0_-;_-* &quot;-&quot;??_-;_-@_-"/>
  </numFmts>
  <fonts count="7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9" fillId="0" borderId="0">
      <alignment/>
      <protection/>
    </xf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50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1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7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 wrapText="1"/>
      <protection/>
    </xf>
    <xf numFmtId="0" fontId="9" fillId="0" borderId="0">
      <alignment vertical="top" wrapText="1"/>
      <protection/>
    </xf>
    <xf numFmtId="0" fontId="9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67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89" fontId="2" fillId="0" borderId="0" xfId="262" applyNumberFormat="1" applyFont="1" applyFill="1" applyBorder="1" applyAlignment="1" applyProtection="1">
      <alignment wrapText="1"/>
      <protection hidden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185" fontId="69" fillId="0" borderId="0" xfId="0" applyNumberFormat="1" applyFont="1" applyFill="1" applyBorder="1" applyAlignment="1">
      <alignment/>
    </xf>
    <xf numFmtId="173" fontId="69" fillId="0" borderId="0" xfId="393" applyFont="1" applyFill="1" applyAlignment="1">
      <alignment/>
    </xf>
    <xf numFmtId="193" fontId="66" fillId="0" borderId="0" xfId="227" applyNumberFormat="1" applyFont="1" applyFill="1" applyBorder="1">
      <alignment/>
      <protection/>
    </xf>
    <xf numFmtId="185" fontId="69" fillId="0" borderId="0" xfId="0" applyNumberFormat="1" applyFont="1" applyFill="1" applyBorder="1" applyAlignment="1">
      <alignment wrapText="1"/>
    </xf>
    <xf numFmtId="4" fontId="69" fillId="0" borderId="0" xfId="0" applyNumberFormat="1" applyFont="1" applyFill="1" applyAlignment="1">
      <alignment/>
    </xf>
    <xf numFmtId="185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86" fontId="68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4" fontId="4" fillId="55" borderId="0" xfId="0" applyNumberFormat="1" applyFont="1" applyFill="1" applyBorder="1" applyAlignment="1">
      <alignment wrapText="1"/>
    </xf>
    <xf numFmtId="185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Fill="1" applyBorder="1" applyAlignment="1">
      <alignment wrapText="1"/>
    </xf>
    <xf numFmtId="186" fontId="4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4" fillId="0" borderId="0" xfId="396" applyNumberFormat="1" applyFont="1" applyFill="1" applyBorder="1" applyAlignment="1">
      <alignment wrapText="1"/>
    </xf>
    <xf numFmtId="185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263" applyFont="1" applyFill="1" applyBorder="1" applyAlignment="1">
      <alignment horizontal="right" vertical="center" wrapText="1"/>
      <protection/>
    </xf>
    <xf numFmtId="185" fontId="3" fillId="0" borderId="23" xfId="0" applyNumberFormat="1" applyFont="1" applyFill="1" applyBorder="1" applyAlignment="1">
      <alignment horizontal="right" vertical="center"/>
    </xf>
    <xf numFmtId="185" fontId="3" fillId="0" borderId="24" xfId="0" applyNumberFormat="1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5" fontId="3" fillId="0" borderId="25" xfId="0" applyNumberFormat="1" applyFont="1" applyFill="1" applyBorder="1" applyAlignment="1">
      <alignment horizontal="right" vertical="center"/>
    </xf>
    <xf numFmtId="185" fontId="71" fillId="0" borderId="26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5" fontId="4" fillId="55" borderId="22" xfId="399" applyNumberFormat="1" applyFont="1" applyFill="1" applyBorder="1" applyAlignment="1">
      <alignment horizontal="right" vertical="center" wrapText="1"/>
    </xf>
    <xf numFmtId="185" fontId="4" fillId="0" borderId="27" xfId="0" applyNumberFormat="1" applyFont="1" applyFill="1" applyBorder="1" applyAlignment="1">
      <alignment horizontal="right" vertical="center"/>
    </xf>
    <xf numFmtId="185" fontId="4" fillId="0" borderId="22" xfId="256" applyNumberFormat="1" applyFont="1" applyFill="1" applyBorder="1" applyAlignment="1">
      <alignment horizontal="right" vertical="center"/>
      <protection/>
    </xf>
    <xf numFmtId="185" fontId="4" fillId="0" borderId="22" xfId="257" applyNumberFormat="1" applyFont="1" applyFill="1" applyBorder="1" applyAlignment="1">
      <alignment horizontal="right" vertical="center"/>
      <protection/>
    </xf>
    <xf numFmtId="185" fontId="4" fillId="0" borderId="22" xfId="399" applyNumberFormat="1" applyFont="1" applyFill="1" applyBorder="1" applyAlignment="1">
      <alignment horizontal="right" vertical="center" wrapText="1"/>
    </xf>
    <xf numFmtId="185" fontId="4" fillId="0" borderId="27" xfId="256" applyNumberFormat="1" applyFont="1" applyFill="1" applyBorder="1" applyAlignment="1">
      <alignment horizontal="right" vertical="center"/>
      <protection/>
    </xf>
    <xf numFmtId="185" fontId="4" fillId="0" borderId="27" xfId="257" applyNumberFormat="1" applyFont="1" applyFill="1" applyBorder="1" applyAlignment="1">
      <alignment horizontal="right" vertical="center"/>
      <protection/>
    </xf>
    <xf numFmtId="185" fontId="4" fillId="0" borderId="27" xfId="399" applyNumberFormat="1" applyFont="1" applyFill="1" applyBorder="1" applyAlignment="1">
      <alignment horizontal="right" vertical="center" wrapText="1"/>
    </xf>
    <xf numFmtId="185" fontId="60" fillId="55" borderId="22" xfId="0" applyNumberFormat="1" applyFont="1" applyFill="1" applyBorder="1" applyAlignment="1">
      <alignment horizontal="right" vertical="center"/>
    </xf>
    <xf numFmtId="185" fontId="60" fillId="55" borderId="27" xfId="0" applyNumberFormat="1" applyFont="1" applyFill="1" applyBorder="1" applyAlignment="1">
      <alignment horizontal="right" vertical="center"/>
    </xf>
    <xf numFmtId="185" fontId="60" fillId="55" borderId="28" xfId="0" applyNumberFormat="1" applyFont="1" applyFill="1" applyBorder="1" applyAlignment="1">
      <alignment horizontal="right" vertical="center"/>
    </xf>
    <xf numFmtId="185" fontId="60" fillId="55" borderId="29" xfId="0" applyNumberFormat="1" applyFont="1" applyFill="1" applyBorder="1" applyAlignment="1">
      <alignment horizontal="right" vertical="center"/>
    </xf>
    <xf numFmtId="0" fontId="71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1" fillId="55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</cellXfs>
  <cellStyles count="39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3 5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3 2" xfId="33"/>
    <cellStyle name="20% - Акцент2 3 3" xfId="34"/>
    <cellStyle name="20% - Акцент2 3 4" xfId="35"/>
    <cellStyle name="20% - Акцент2 3 5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3 2" xfId="44"/>
    <cellStyle name="20% - Акцент3 3 3" xfId="45"/>
    <cellStyle name="20% - Акцент3 3 4" xfId="46"/>
    <cellStyle name="20% - Акцент3 3 5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3 2" xfId="55"/>
    <cellStyle name="20% - Акцент4 3 3" xfId="56"/>
    <cellStyle name="20% - Акцент4 3 4" xfId="57"/>
    <cellStyle name="20% - Акцент4 3 5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3 2" xfId="66"/>
    <cellStyle name="20% - Акцент5 3 3" xfId="67"/>
    <cellStyle name="20% - Акцент5 3 4" xfId="68"/>
    <cellStyle name="20% - Акцент5 3 5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3 2" xfId="77"/>
    <cellStyle name="20% - Акцент6 3 3" xfId="78"/>
    <cellStyle name="20% - Акцент6 3 4" xfId="79"/>
    <cellStyle name="20% - Акцент6 3 5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3 2" xfId="88"/>
    <cellStyle name="40% - Акцент1 3 3" xfId="89"/>
    <cellStyle name="40% - Акцент1 3 4" xfId="90"/>
    <cellStyle name="40% - Акцент1 3 5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3 2" xfId="99"/>
    <cellStyle name="40% - Акцент2 3 3" xfId="100"/>
    <cellStyle name="40% - Акцент2 3 4" xfId="101"/>
    <cellStyle name="40% - Акцент2 3 5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3 2" xfId="110"/>
    <cellStyle name="40% - Акцент3 3 3" xfId="111"/>
    <cellStyle name="40% - Акцент3 3 4" xfId="112"/>
    <cellStyle name="40% - Акцент3 3 5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3 2" xfId="121"/>
    <cellStyle name="40% - Акцент4 3 3" xfId="122"/>
    <cellStyle name="40% - Акцент4 3 4" xfId="123"/>
    <cellStyle name="40% - Акцент4 3 5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3 2" xfId="132"/>
    <cellStyle name="40% - Акцент5 3 3" xfId="133"/>
    <cellStyle name="40% - Акцент5 3 4" xfId="134"/>
    <cellStyle name="40% - Акцент5 3 5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3 2" xfId="143"/>
    <cellStyle name="40% - Акцент6 3 3" xfId="144"/>
    <cellStyle name="40% - Акцент6 3 4" xfId="145"/>
    <cellStyle name="40% - Акцент6 3 5" xfId="146"/>
    <cellStyle name="60% - Акцент1" xfId="147"/>
    <cellStyle name="60% - Акцент1 2" xfId="148"/>
    <cellStyle name="60% - Акцент1 3" xfId="149"/>
    <cellStyle name="60% - Акцент2" xfId="150"/>
    <cellStyle name="60% - Акцент2 2" xfId="151"/>
    <cellStyle name="60% - Акцент2 3" xfId="152"/>
    <cellStyle name="60% - Акцент3" xfId="153"/>
    <cellStyle name="60% - Акцент3 2" xfId="154"/>
    <cellStyle name="60% - Акцент3 3" xfId="155"/>
    <cellStyle name="60% - Акцент4" xfId="156"/>
    <cellStyle name="60% - Акцент4 2" xfId="157"/>
    <cellStyle name="60% - Акцент4 3" xfId="158"/>
    <cellStyle name="60% - Акцент5" xfId="159"/>
    <cellStyle name="60% - Акцент5 2" xfId="160"/>
    <cellStyle name="60% - Акцент5 3" xfId="161"/>
    <cellStyle name="60% - Акцент6" xfId="162"/>
    <cellStyle name="60% - Акцент6 2" xfId="163"/>
    <cellStyle name="60% - Акцент6 3" xfId="164"/>
    <cellStyle name="Normal" xfId="165"/>
    <cellStyle name="Акцент1" xfId="166"/>
    <cellStyle name="Акцент1 2" xfId="167"/>
    <cellStyle name="Акцент1 3" xfId="168"/>
    <cellStyle name="Акцент2" xfId="169"/>
    <cellStyle name="Акцент2 2" xfId="170"/>
    <cellStyle name="Акцент2 3" xfId="171"/>
    <cellStyle name="Акцент3" xfId="172"/>
    <cellStyle name="Акцент3 2" xfId="173"/>
    <cellStyle name="Акцент3 3" xfId="174"/>
    <cellStyle name="Акцент4" xfId="175"/>
    <cellStyle name="Акцент4 2" xfId="176"/>
    <cellStyle name="Акцент4 3" xfId="177"/>
    <cellStyle name="Акцент5" xfId="178"/>
    <cellStyle name="Акцент5 2" xfId="179"/>
    <cellStyle name="Акцент5 3" xfId="180"/>
    <cellStyle name="Акцент6" xfId="181"/>
    <cellStyle name="Акцент6 2" xfId="182"/>
    <cellStyle name="Акцент6 3" xfId="183"/>
    <cellStyle name="Ввод " xfId="184"/>
    <cellStyle name="Ввод  2" xfId="185"/>
    <cellStyle name="Ввод  3" xfId="186"/>
    <cellStyle name="Вывод" xfId="187"/>
    <cellStyle name="Вывод 2" xfId="188"/>
    <cellStyle name="Вывод 3" xfId="189"/>
    <cellStyle name="Вычисление" xfId="190"/>
    <cellStyle name="Вычисление 2" xfId="191"/>
    <cellStyle name="Вычисление 3" xfId="192"/>
    <cellStyle name="Currency" xfId="193"/>
    <cellStyle name="Currency [0]" xfId="194"/>
    <cellStyle name="Заголовок 1" xfId="195"/>
    <cellStyle name="Заголовок 1 2" xfId="196"/>
    <cellStyle name="Заголовок 1 3" xfId="197"/>
    <cellStyle name="Заголовок 2" xfId="198"/>
    <cellStyle name="Заголовок 2 2" xfId="199"/>
    <cellStyle name="Заголовок 2 3" xfId="200"/>
    <cellStyle name="Заголовок 3" xfId="201"/>
    <cellStyle name="Заголовок 3 2" xfId="202"/>
    <cellStyle name="Заголовок 3 3" xfId="203"/>
    <cellStyle name="Заголовок 4" xfId="204"/>
    <cellStyle name="Заголовок 4 2" xfId="205"/>
    <cellStyle name="Заголовок 4 3" xfId="206"/>
    <cellStyle name="Итог" xfId="207"/>
    <cellStyle name="Итог 2" xfId="208"/>
    <cellStyle name="Итог 3" xfId="209"/>
    <cellStyle name="Контрольная ячейка" xfId="210"/>
    <cellStyle name="Контрольная ячейка 2" xfId="211"/>
    <cellStyle name="Контрольная ячейка 3" xfId="212"/>
    <cellStyle name="Название" xfId="213"/>
    <cellStyle name="Название 2" xfId="214"/>
    <cellStyle name="Название 3" xfId="215"/>
    <cellStyle name="Нейтральный" xfId="216"/>
    <cellStyle name="Нейтральный 2" xfId="217"/>
    <cellStyle name="Нейтральный 3" xfId="218"/>
    <cellStyle name="Обычный 10" xfId="219"/>
    <cellStyle name="Обычный 10 2" xfId="220"/>
    <cellStyle name="Обычный 10 3" xfId="221"/>
    <cellStyle name="Обычный 100" xfId="222"/>
    <cellStyle name="Обычный 101" xfId="223"/>
    <cellStyle name="Обычный 102" xfId="224"/>
    <cellStyle name="Обычный 103" xfId="225"/>
    <cellStyle name="Обычный 104" xfId="226"/>
    <cellStyle name="Обычный 105" xfId="227"/>
    <cellStyle name="Обычный 106" xfId="228"/>
    <cellStyle name="Обычный 108" xfId="229"/>
    <cellStyle name="Обычный 11" xfId="230"/>
    <cellStyle name="Обычный 11 2" xfId="231"/>
    <cellStyle name="Обычный 12" xfId="232"/>
    <cellStyle name="Обычный 12 2" xfId="233"/>
    <cellStyle name="Обычный 12 3" xfId="234"/>
    <cellStyle name="Обычный 12 4" xfId="235"/>
    <cellStyle name="Обычный 12 5" xfId="236"/>
    <cellStyle name="Обычный 12 6" xfId="237"/>
    <cellStyle name="Обычный 123" xfId="238"/>
    <cellStyle name="Обычный 13" xfId="239"/>
    <cellStyle name="Обычный 13 2" xfId="240"/>
    <cellStyle name="Обычный 13 3" xfId="241"/>
    <cellStyle name="Обычный 13 4" xfId="242"/>
    <cellStyle name="Обычный 13 5" xfId="243"/>
    <cellStyle name="Обычный 13 6" xfId="244"/>
    <cellStyle name="Обычный 14" xfId="245"/>
    <cellStyle name="Обычный 14 2" xfId="246"/>
    <cellStyle name="Обычный 14 3" xfId="247"/>
    <cellStyle name="Обычный 14 4" xfId="248"/>
    <cellStyle name="Обычный 15" xfId="249"/>
    <cellStyle name="Обычный 16" xfId="250"/>
    <cellStyle name="Обычный 17" xfId="251"/>
    <cellStyle name="Обычный 18" xfId="252"/>
    <cellStyle name="Обычный 18 2" xfId="253"/>
    <cellStyle name="Обычный 18 3" xfId="254"/>
    <cellStyle name="Обычный 18 4" xfId="255"/>
    <cellStyle name="Обычный 184" xfId="256"/>
    <cellStyle name="Обычный 185" xfId="257"/>
    <cellStyle name="Обычный 19" xfId="258"/>
    <cellStyle name="Обычный 2" xfId="259"/>
    <cellStyle name="Обычный 2 2" xfId="260"/>
    <cellStyle name="Обычный 2 2 2" xfId="261"/>
    <cellStyle name="Обычный 2 2 2 2 2" xfId="262"/>
    <cellStyle name="Обычный 2 3" xfId="263"/>
    <cellStyle name="Обычный 2 3 2" xfId="264"/>
    <cellStyle name="Обычный 2 3 3" xfId="265"/>
    <cellStyle name="Обычный 2 4" xfId="266"/>
    <cellStyle name="Обычный 2 5" xfId="267"/>
    <cellStyle name="Обычный 2 6" xfId="268"/>
    <cellStyle name="Обычный 20" xfId="269"/>
    <cellStyle name="Обычный 20 2" xfId="270"/>
    <cellStyle name="Обычный 21" xfId="271"/>
    <cellStyle name="Обычный 21 2" xfId="272"/>
    <cellStyle name="Обычный 22" xfId="273"/>
    <cellStyle name="Обычный 23" xfId="274"/>
    <cellStyle name="Обычный 24" xfId="275"/>
    <cellStyle name="Обычный 25" xfId="276"/>
    <cellStyle name="Обычный 26" xfId="277"/>
    <cellStyle name="Обычный 27" xfId="278"/>
    <cellStyle name="Обычный 28" xfId="279"/>
    <cellStyle name="Обычный 29" xfId="280"/>
    <cellStyle name="Обычный 3" xfId="281"/>
    <cellStyle name="Обычный 3 2" xfId="282"/>
    <cellStyle name="Обычный 30" xfId="283"/>
    <cellStyle name="Обычный 31" xfId="284"/>
    <cellStyle name="Обычный 32" xfId="285"/>
    <cellStyle name="Обычный 33" xfId="286"/>
    <cellStyle name="Обычный 34" xfId="287"/>
    <cellStyle name="Обычный 35" xfId="288"/>
    <cellStyle name="Обычный 36" xfId="289"/>
    <cellStyle name="Обычный 37" xfId="290"/>
    <cellStyle name="Обычный 38" xfId="291"/>
    <cellStyle name="Обычный 39" xfId="292"/>
    <cellStyle name="Обычный 4" xfId="293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 6" xfId="309"/>
    <cellStyle name="Обычный 50" xfId="310"/>
    <cellStyle name="Обычный 51" xfId="311"/>
    <cellStyle name="Обычный 52" xfId="312"/>
    <cellStyle name="Обычный 53" xfId="313"/>
    <cellStyle name="Обычный 54" xfId="314"/>
    <cellStyle name="Обычный 55" xfId="315"/>
    <cellStyle name="Обычный 56" xfId="316"/>
    <cellStyle name="Обычный 57" xfId="317"/>
    <cellStyle name="Обычный 58" xfId="318"/>
    <cellStyle name="Обычный 59" xfId="319"/>
    <cellStyle name="Обычный 6" xfId="320"/>
    <cellStyle name="Обычный 6 2" xfId="321"/>
    <cellStyle name="Обычный 6 3" xfId="322"/>
    <cellStyle name="Обычный 6 4" xfId="323"/>
    <cellStyle name="Обычный 6 5" xfId="324"/>
    <cellStyle name="Обычный 60" xfId="325"/>
    <cellStyle name="Обычный 61" xfId="326"/>
    <cellStyle name="Обычный 62" xfId="327"/>
    <cellStyle name="Обычный 63" xfId="328"/>
    <cellStyle name="Обычный 64" xfId="329"/>
    <cellStyle name="Обычный 65" xfId="330"/>
    <cellStyle name="Обычный 66" xfId="331"/>
    <cellStyle name="Обычный 67" xfId="332"/>
    <cellStyle name="Обычный 68" xfId="333"/>
    <cellStyle name="Обычный 69" xfId="334"/>
    <cellStyle name="Обычный 7" xfId="335"/>
    <cellStyle name="Обычный 70" xfId="336"/>
    <cellStyle name="Обычный 71" xfId="337"/>
    <cellStyle name="Обычный 72" xfId="338"/>
    <cellStyle name="Обычный 73" xfId="339"/>
    <cellStyle name="Обычный 74" xfId="340"/>
    <cellStyle name="Обычный 75" xfId="341"/>
    <cellStyle name="Обычный 76" xfId="342"/>
    <cellStyle name="Обычный 77" xfId="343"/>
    <cellStyle name="Обычный 78" xfId="344"/>
    <cellStyle name="Обычный 79" xfId="345"/>
    <cellStyle name="Обычный 8" xfId="346"/>
    <cellStyle name="Обычный 80" xfId="347"/>
    <cellStyle name="Обычный 81" xfId="348"/>
    <cellStyle name="Обычный 82" xfId="349"/>
    <cellStyle name="Обычный 83" xfId="350"/>
    <cellStyle name="Обычный 84" xfId="351"/>
    <cellStyle name="Обычный 85" xfId="352"/>
    <cellStyle name="Обычный 86" xfId="353"/>
    <cellStyle name="Обычный 87" xfId="354"/>
    <cellStyle name="Обычный 88" xfId="355"/>
    <cellStyle name="Обычный 89" xfId="356"/>
    <cellStyle name="Обычный 9" xfId="357"/>
    <cellStyle name="Обычный 9 2" xfId="358"/>
    <cellStyle name="Обычный 90" xfId="359"/>
    <cellStyle name="Обычный 91" xfId="360"/>
    <cellStyle name="Обычный 92" xfId="361"/>
    <cellStyle name="Обычный 93" xfId="362"/>
    <cellStyle name="Обычный 94" xfId="363"/>
    <cellStyle name="Обычный 95" xfId="364"/>
    <cellStyle name="Обычный 96" xfId="365"/>
    <cellStyle name="Обычный 97" xfId="366"/>
    <cellStyle name="Обычный 98" xfId="367"/>
    <cellStyle name="Обычный 99" xfId="368"/>
    <cellStyle name="Плохой" xfId="369"/>
    <cellStyle name="Плохой 2" xfId="370"/>
    <cellStyle name="Плохой 3" xfId="371"/>
    <cellStyle name="Пояснение" xfId="372"/>
    <cellStyle name="Пояснение 2" xfId="373"/>
    <cellStyle name="Пояснение 3" xfId="374"/>
    <cellStyle name="Примечание" xfId="375"/>
    <cellStyle name="Примечание 2" xfId="376"/>
    <cellStyle name="Примечание 2 2" xfId="377"/>
    <cellStyle name="Примечание 2 3" xfId="378"/>
    <cellStyle name="Примечание 2 4" xfId="379"/>
    <cellStyle name="Примечание 2 5" xfId="380"/>
    <cellStyle name="Примечание 3" xfId="381"/>
    <cellStyle name="Примечание 3 2" xfId="382"/>
    <cellStyle name="Примечание 3 3" xfId="383"/>
    <cellStyle name="Примечание 3 4" xfId="384"/>
    <cellStyle name="Примечание 3 5" xfId="385"/>
    <cellStyle name="Percent" xfId="386"/>
    <cellStyle name="Связанная ячейка" xfId="387"/>
    <cellStyle name="Связанная ячейка 2" xfId="388"/>
    <cellStyle name="Связанная ячейка 3" xfId="389"/>
    <cellStyle name="Текст предупреждения" xfId="390"/>
    <cellStyle name="Текст предупреждения 2" xfId="391"/>
    <cellStyle name="Текст предупреждения 3" xfId="392"/>
    <cellStyle name="Comma" xfId="393"/>
    <cellStyle name="Comma [0]" xfId="394"/>
    <cellStyle name="Финансовый 10" xfId="395"/>
    <cellStyle name="Финансовый 2" xfId="396"/>
    <cellStyle name="Финансовый 2 2" xfId="397"/>
    <cellStyle name="Финансовый 2 2 2" xfId="398"/>
    <cellStyle name="Финансовый 2 2 3" xfId="399"/>
    <cellStyle name="Финансовый 2 2 3 2" xfId="400"/>
    <cellStyle name="Финансовый 2_Прил.." xfId="401"/>
    <cellStyle name="Финансовый 3" xfId="402"/>
    <cellStyle name="Финансовый 4" xfId="403"/>
    <cellStyle name="Финансовый 5" xfId="404"/>
    <cellStyle name="Финансовый 6" xfId="405"/>
    <cellStyle name="Финансовый 7" xfId="406"/>
    <cellStyle name="Финансовый 8" xfId="407"/>
    <cellStyle name="Финансовый 9" xfId="408"/>
    <cellStyle name="Хороший" xfId="409"/>
    <cellStyle name="Хороший 2" xfId="410"/>
    <cellStyle name="Хороший 3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2" sqref="G12"/>
    </sheetView>
  </sheetViews>
  <sheetFormatPr defaultColWidth="9.00390625" defaultRowHeight="12.75"/>
  <cols>
    <col min="1" max="1" width="24.875" style="1" customWidth="1"/>
    <col min="2" max="2" width="15.625" style="1" customWidth="1"/>
    <col min="3" max="3" width="12.8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75390625" style="1" customWidth="1"/>
    <col min="8" max="8" width="11.00390625" style="1" customWidth="1"/>
    <col min="9" max="9" width="11.625" style="1" customWidth="1"/>
    <col min="10" max="10" width="14.125" style="1" customWidth="1"/>
    <col min="11" max="11" width="16.625" style="13" bestFit="1" customWidth="1"/>
    <col min="12" max="12" width="15.625" style="13" customWidth="1"/>
    <col min="13" max="13" width="14.00390625" style="13" customWidth="1"/>
    <col min="14" max="14" width="14.625" style="13" customWidth="1"/>
    <col min="15" max="15" width="15.00390625" style="13" customWidth="1"/>
    <col min="16" max="16384" width="9.125" style="1" customWidth="1"/>
  </cols>
  <sheetData>
    <row r="1" spans="11:15" ht="12.75">
      <c r="K1" s="1"/>
      <c r="L1" s="1"/>
      <c r="M1" s="61" t="s">
        <v>27</v>
      </c>
      <c r="N1" s="61"/>
      <c r="O1" s="61"/>
    </row>
    <row r="2" spans="11:15" ht="12.75">
      <c r="K2" s="1"/>
      <c r="L2" s="1"/>
      <c r="M2" s="1"/>
      <c r="N2" s="1"/>
      <c r="O2" s="33"/>
    </row>
    <row r="3" spans="1:15" ht="18" customHeight="1">
      <c r="A3" s="66" t="s">
        <v>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8" customHeight="1">
      <c r="A4" s="66" t="s">
        <v>28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1:15" ht="13.5" thickBot="1">
      <c r="K5" s="1"/>
      <c r="L5" s="1"/>
      <c r="M5" s="1"/>
      <c r="N5" s="1"/>
      <c r="O5" s="34" t="s">
        <v>11</v>
      </c>
    </row>
    <row r="6" spans="1:15" ht="18.75" customHeight="1">
      <c r="A6" s="56" t="s">
        <v>0</v>
      </c>
      <c r="B6" s="54" t="s">
        <v>4</v>
      </c>
      <c r="C6" s="55"/>
      <c r="D6" s="55"/>
      <c r="E6" s="55"/>
      <c r="F6" s="55"/>
      <c r="G6" s="55"/>
      <c r="H6" s="55"/>
      <c r="I6" s="55"/>
      <c r="J6" s="55"/>
      <c r="K6" s="53" t="s">
        <v>1</v>
      </c>
      <c r="L6" s="53"/>
      <c r="M6" s="53"/>
      <c r="N6" s="63" t="s">
        <v>10</v>
      </c>
      <c r="O6" s="64"/>
    </row>
    <row r="7" spans="1:15" ht="30.75" customHeight="1">
      <c r="A7" s="57"/>
      <c r="B7" s="65" t="s">
        <v>12</v>
      </c>
      <c r="C7" s="65"/>
      <c r="D7" s="65"/>
      <c r="E7" s="65" t="s">
        <v>3</v>
      </c>
      <c r="F7" s="65"/>
      <c r="G7" s="65"/>
      <c r="H7" s="65" t="s">
        <v>13</v>
      </c>
      <c r="I7" s="65"/>
      <c r="J7" s="65"/>
      <c r="K7" s="60" t="s">
        <v>12</v>
      </c>
      <c r="L7" s="60" t="s">
        <v>3</v>
      </c>
      <c r="M7" s="60" t="s">
        <v>13</v>
      </c>
      <c r="N7" s="65" t="s">
        <v>12</v>
      </c>
      <c r="O7" s="62" t="s">
        <v>3</v>
      </c>
    </row>
    <row r="8" spans="1:15" ht="21" customHeight="1">
      <c r="A8" s="57"/>
      <c r="B8" s="59" t="s">
        <v>6</v>
      </c>
      <c r="C8" s="59" t="s">
        <v>8</v>
      </c>
      <c r="D8" s="59"/>
      <c r="E8" s="59" t="s">
        <v>6</v>
      </c>
      <c r="F8" s="59" t="s">
        <v>8</v>
      </c>
      <c r="G8" s="59"/>
      <c r="H8" s="59" t="s">
        <v>6</v>
      </c>
      <c r="I8" s="59" t="s">
        <v>8</v>
      </c>
      <c r="J8" s="59"/>
      <c r="K8" s="60"/>
      <c r="L8" s="60"/>
      <c r="M8" s="60"/>
      <c r="N8" s="65"/>
      <c r="O8" s="62"/>
    </row>
    <row r="9" spans="1:15" ht="75.75" customHeight="1">
      <c r="A9" s="58"/>
      <c r="B9" s="59"/>
      <c r="C9" s="23" t="s">
        <v>7</v>
      </c>
      <c r="D9" s="23" t="s">
        <v>14</v>
      </c>
      <c r="E9" s="59"/>
      <c r="F9" s="23" t="s">
        <v>9</v>
      </c>
      <c r="G9" s="23" t="s">
        <v>14</v>
      </c>
      <c r="H9" s="59"/>
      <c r="I9" s="23" t="s">
        <v>9</v>
      </c>
      <c r="J9" s="23" t="s">
        <v>14</v>
      </c>
      <c r="K9" s="60"/>
      <c r="L9" s="60"/>
      <c r="M9" s="60"/>
      <c r="N9" s="65"/>
      <c r="O9" s="62"/>
    </row>
    <row r="10" spans="1:15" s="11" customFormat="1" ht="18.75" customHeight="1">
      <c r="A10" s="8" t="s">
        <v>15</v>
      </c>
      <c r="B10" s="41">
        <f>C10+D10</f>
        <v>65649</v>
      </c>
      <c r="C10" s="43">
        <v>13861</v>
      </c>
      <c r="D10" s="44">
        <v>51788</v>
      </c>
      <c r="E10" s="40">
        <f>F10+G10</f>
        <v>39864.8</v>
      </c>
      <c r="F10" s="45">
        <v>9098.9</v>
      </c>
      <c r="G10" s="45">
        <v>30765.9</v>
      </c>
      <c r="H10" s="40">
        <f>E10/B10*100</f>
        <v>60.7</v>
      </c>
      <c r="I10" s="40">
        <f>F10/C10*100</f>
        <v>65.6</v>
      </c>
      <c r="J10" s="40">
        <f>G10/D10*100</f>
        <v>59.4</v>
      </c>
      <c r="K10" s="44">
        <f>70290477.64/1000</f>
        <v>70290.5</v>
      </c>
      <c r="L10" s="44">
        <f>34708262.92/1000</f>
        <v>34708.3</v>
      </c>
      <c r="M10" s="49">
        <f>L10/K10*100</f>
        <v>49.4</v>
      </c>
      <c r="N10" s="49">
        <f>B10-K10</f>
        <v>-4641.5</v>
      </c>
      <c r="O10" s="51">
        <f>E10-L10</f>
        <v>5156.5</v>
      </c>
    </row>
    <row r="11" spans="1:15" s="11" customFormat="1" ht="18.75" customHeight="1">
      <c r="A11" s="8" t="s">
        <v>16</v>
      </c>
      <c r="B11" s="41">
        <f aca="true" t="shared" si="0" ref="B11:B21">C11+D11</f>
        <v>132039.4</v>
      </c>
      <c r="C11" s="43">
        <v>42177.7</v>
      </c>
      <c r="D11" s="44">
        <v>89861.7</v>
      </c>
      <c r="E11" s="40">
        <f aca="true" t="shared" si="1" ref="E11:E21">F11+G11</f>
        <v>90953.8</v>
      </c>
      <c r="F11" s="45">
        <v>24657.4</v>
      </c>
      <c r="G11" s="45">
        <v>66296.4</v>
      </c>
      <c r="H11" s="40">
        <f aca="true" t="shared" si="2" ref="H11:H21">E11/B11*100</f>
        <v>68.9</v>
      </c>
      <c r="I11" s="40">
        <f aca="true" t="shared" si="3" ref="I11:I22">F11/C11*100</f>
        <v>58.5</v>
      </c>
      <c r="J11" s="40">
        <f aca="true" t="shared" si="4" ref="J11:J22">G11/D11*100</f>
        <v>73.8</v>
      </c>
      <c r="K11" s="44">
        <f>142774944.43/1000</f>
        <v>142774.9</v>
      </c>
      <c r="L11" s="44">
        <f>88490863.68/1000</f>
        <v>88490.9</v>
      </c>
      <c r="M11" s="49">
        <f aca="true" t="shared" si="5" ref="M11:M21">L11/K11*100</f>
        <v>62</v>
      </c>
      <c r="N11" s="49">
        <f aca="true" t="shared" si="6" ref="N11:N20">B11-K11</f>
        <v>-10735.5</v>
      </c>
      <c r="O11" s="51">
        <f aca="true" t="shared" si="7" ref="O11:O20">E11-L11</f>
        <v>2462.9</v>
      </c>
    </row>
    <row r="12" spans="1:15" s="11" customFormat="1" ht="18.75" customHeight="1">
      <c r="A12" s="8" t="s">
        <v>17</v>
      </c>
      <c r="B12" s="41">
        <f t="shared" si="0"/>
        <v>35132.9</v>
      </c>
      <c r="C12" s="43">
        <v>7259.5</v>
      </c>
      <c r="D12" s="44">
        <v>27873.4</v>
      </c>
      <c r="E12" s="40">
        <f t="shared" si="1"/>
        <v>26000.7</v>
      </c>
      <c r="F12" s="45">
        <v>5049.5</v>
      </c>
      <c r="G12" s="45">
        <v>20951.2</v>
      </c>
      <c r="H12" s="40">
        <f t="shared" si="2"/>
        <v>74</v>
      </c>
      <c r="I12" s="40">
        <f t="shared" si="3"/>
        <v>69.6</v>
      </c>
      <c r="J12" s="40">
        <f t="shared" si="4"/>
        <v>75.2</v>
      </c>
      <c r="K12" s="44">
        <f>37871036.23/1000</f>
        <v>37871</v>
      </c>
      <c r="L12" s="44">
        <f>22930581.57/1000</f>
        <v>22930.6</v>
      </c>
      <c r="M12" s="49">
        <f t="shared" si="5"/>
        <v>60.5</v>
      </c>
      <c r="N12" s="49">
        <f t="shared" si="6"/>
        <v>-2738.1</v>
      </c>
      <c r="O12" s="51">
        <f t="shared" si="7"/>
        <v>3070.1</v>
      </c>
    </row>
    <row r="13" spans="1:15" s="11" customFormat="1" ht="18.75" customHeight="1">
      <c r="A13" s="8" t="s">
        <v>18</v>
      </c>
      <c r="B13" s="41">
        <f t="shared" si="0"/>
        <v>29661.3</v>
      </c>
      <c r="C13" s="43">
        <v>10110.1</v>
      </c>
      <c r="D13" s="44">
        <v>19551.2</v>
      </c>
      <c r="E13" s="40">
        <f t="shared" si="1"/>
        <v>19825.9</v>
      </c>
      <c r="F13" s="45">
        <v>9204.6</v>
      </c>
      <c r="G13" s="45">
        <v>10621.3</v>
      </c>
      <c r="H13" s="40">
        <f t="shared" si="2"/>
        <v>66.8</v>
      </c>
      <c r="I13" s="40">
        <f t="shared" si="3"/>
        <v>91</v>
      </c>
      <c r="J13" s="40">
        <f t="shared" si="4"/>
        <v>54.3</v>
      </c>
      <c r="K13" s="44">
        <f>35935135.87/1000</f>
        <v>35935.1</v>
      </c>
      <c r="L13" s="44">
        <f>16728278.44/1000</f>
        <v>16728.3</v>
      </c>
      <c r="M13" s="49">
        <f t="shared" si="5"/>
        <v>46.6</v>
      </c>
      <c r="N13" s="49">
        <f t="shared" si="6"/>
        <v>-6273.8</v>
      </c>
      <c r="O13" s="51">
        <f t="shared" si="7"/>
        <v>3097.6</v>
      </c>
    </row>
    <row r="14" spans="1:15" s="11" customFormat="1" ht="18.75" customHeight="1">
      <c r="A14" s="8" t="s">
        <v>19</v>
      </c>
      <c r="B14" s="41">
        <f t="shared" si="0"/>
        <v>24815.1</v>
      </c>
      <c r="C14" s="43">
        <v>3950.9</v>
      </c>
      <c r="D14" s="44">
        <v>20864.2</v>
      </c>
      <c r="E14" s="40">
        <f t="shared" si="1"/>
        <v>18233.5</v>
      </c>
      <c r="F14" s="45">
        <v>3058.3</v>
      </c>
      <c r="G14" s="45">
        <v>15175.2</v>
      </c>
      <c r="H14" s="40">
        <f t="shared" si="2"/>
        <v>73.5</v>
      </c>
      <c r="I14" s="40">
        <f t="shared" si="3"/>
        <v>77.4</v>
      </c>
      <c r="J14" s="40">
        <f t="shared" si="4"/>
        <v>72.7</v>
      </c>
      <c r="K14" s="44">
        <f>29266919.17/1000</f>
        <v>29266.9</v>
      </c>
      <c r="L14" s="44">
        <f>20060386.43/1000</f>
        <v>20060.4</v>
      </c>
      <c r="M14" s="49">
        <f t="shared" si="5"/>
        <v>68.5</v>
      </c>
      <c r="N14" s="49">
        <f t="shared" si="6"/>
        <v>-4451.8</v>
      </c>
      <c r="O14" s="51">
        <f>E14-L14</f>
        <v>-1826.9</v>
      </c>
    </row>
    <row r="15" spans="1:15" s="11" customFormat="1" ht="18.75" customHeight="1">
      <c r="A15" s="8" t="s">
        <v>20</v>
      </c>
      <c r="B15" s="41">
        <f t="shared" si="0"/>
        <v>96620.7</v>
      </c>
      <c r="C15" s="43">
        <v>11357.6</v>
      </c>
      <c r="D15" s="44">
        <v>85263.1</v>
      </c>
      <c r="E15" s="40">
        <f t="shared" si="1"/>
        <v>64310.8</v>
      </c>
      <c r="F15" s="45">
        <v>8359</v>
      </c>
      <c r="G15" s="45">
        <v>55951.8</v>
      </c>
      <c r="H15" s="40">
        <f t="shared" si="2"/>
        <v>66.6</v>
      </c>
      <c r="I15" s="40">
        <f t="shared" si="3"/>
        <v>73.6</v>
      </c>
      <c r="J15" s="40">
        <f t="shared" si="4"/>
        <v>65.6</v>
      </c>
      <c r="K15" s="44">
        <f>107684475.02/1000</f>
        <v>107684.5</v>
      </c>
      <c r="L15" s="44">
        <f>58980266.82/1000</f>
        <v>58980.3</v>
      </c>
      <c r="M15" s="49">
        <f t="shared" si="5"/>
        <v>54.8</v>
      </c>
      <c r="N15" s="49">
        <f>B15-K15</f>
        <v>-11063.8</v>
      </c>
      <c r="O15" s="51">
        <f t="shared" si="7"/>
        <v>5330.5</v>
      </c>
    </row>
    <row r="16" spans="1:15" s="11" customFormat="1" ht="18.75" customHeight="1">
      <c r="A16" s="8" t="s">
        <v>21</v>
      </c>
      <c r="B16" s="41">
        <f t="shared" si="0"/>
        <v>29817.4</v>
      </c>
      <c r="C16" s="43">
        <v>5669.4</v>
      </c>
      <c r="D16" s="44">
        <v>24148</v>
      </c>
      <c r="E16" s="40">
        <f t="shared" si="1"/>
        <v>21958.3</v>
      </c>
      <c r="F16" s="45">
        <v>3870.3</v>
      </c>
      <c r="G16" s="45">
        <v>18088</v>
      </c>
      <c r="H16" s="40">
        <f t="shared" si="2"/>
        <v>73.6</v>
      </c>
      <c r="I16" s="40">
        <f t="shared" si="3"/>
        <v>68.3</v>
      </c>
      <c r="J16" s="40">
        <f t="shared" si="4"/>
        <v>74.9</v>
      </c>
      <c r="K16" s="44">
        <f>36439672.38/1000</f>
        <v>36439.7</v>
      </c>
      <c r="L16" s="44">
        <f>20187524.96/1000</f>
        <v>20187.5</v>
      </c>
      <c r="M16" s="49">
        <f t="shared" si="5"/>
        <v>55.4</v>
      </c>
      <c r="N16" s="49">
        <f t="shared" si="6"/>
        <v>-6622.3</v>
      </c>
      <c r="O16" s="51">
        <f t="shared" si="7"/>
        <v>1770.8</v>
      </c>
    </row>
    <row r="17" spans="1:15" s="11" customFormat="1" ht="18.75" customHeight="1">
      <c r="A17" s="8" t="s">
        <v>22</v>
      </c>
      <c r="B17" s="41">
        <f t="shared" si="0"/>
        <v>72562.3</v>
      </c>
      <c r="C17" s="43">
        <v>5284.7</v>
      </c>
      <c r="D17" s="44">
        <v>67277.6</v>
      </c>
      <c r="E17" s="40">
        <f t="shared" si="1"/>
        <v>39287</v>
      </c>
      <c r="F17" s="45">
        <v>3947.6</v>
      </c>
      <c r="G17" s="45">
        <v>35339.4</v>
      </c>
      <c r="H17" s="40">
        <f t="shared" si="2"/>
        <v>54.1</v>
      </c>
      <c r="I17" s="40">
        <f t="shared" si="3"/>
        <v>74.7</v>
      </c>
      <c r="J17" s="40">
        <f t="shared" si="4"/>
        <v>52.5</v>
      </c>
      <c r="K17" s="44">
        <f>90860862.53/1000</f>
        <v>90860.9</v>
      </c>
      <c r="L17" s="44">
        <f>31154525.47/1000</f>
        <v>31154.5</v>
      </c>
      <c r="M17" s="49">
        <f t="shared" si="5"/>
        <v>34.3</v>
      </c>
      <c r="N17" s="49">
        <f t="shared" si="6"/>
        <v>-18298.6</v>
      </c>
      <c r="O17" s="51">
        <f t="shared" si="7"/>
        <v>8132.5</v>
      </c>
    </row>
    <row r="18" spans="1:15" s="11" customFormat="1" ht="18.75" customHeight="1">
      <c r="A18" s="8" t="s">
        <v>23</v>
      </c>
      <c r="B18" s="41">
        <f t="shared" si="0"/>
        <v>80248.7</v>
      </c>
      <c r="C18" s="45">
        <v>15342.8</v>
      </c>
      <c r="D18" s="45">
        <v>64905.9</v>
      </c>
      <c r="E18" s="40">
        <f t="shared" si="1"/>
        <v>46868.3</v>
      </c>
      <c r="F18" s="45">
        <v>16057.4</v>
      </c>
      <c r="G18" s="45">
        <v>30810.9</v>
      </c>
      <c r="H18" s="40">
        <f t="shared" si="2"/>
        <v>58.4</v>
      </c>
      <c r="I18" s="40">
        <f t="shared" si="3"/>
        <v>104.7</v>
      </c>
      <c r="J18" s="40">
        <f t="shared" si="4"/>
        <v>47.5</v>
      </c>
      <c r="K18" s="44">
        <f>96030517.77/1000</f>
        <v>96030.5</v>
      </c>
      <c r="L18" s="44">
        <f>42019687.15/1000</f>
        <v>42019.7</v>
      </c>
      <c r="M18" s="49">
        <f t="shared" si="5"/>
        <v>43.8</v>
      </c>
      <c r="N18" s="49">
        <f t="shared" si="6"/>
        <v>-15781.8</v>
      </c>
      <c r="O18" s="51">
        <f t="shared" si="7"/>
        <v>4848.6</v>
      </c>
    </row>
    <row r="19" spans="1:15" s="11" customFormat="1" ht="18.75" customHeight="1">
      <c r="A19" s="8" t="s">
        <v>24</v>
      </c>
      <c r="B19" s="41">
        <f t="shared" si="0"/>
        <v>14428.7</v>
      </c>
      <c r="C19" s="45">
        <v>1692.3</v>
      </c>
      <c r="D19" s="45">
        <v>12736.4</v>
      </c>
      <c r="E19" s="40">
        <f t="shared" si="1"/>
        <v>10729.9</v>
      </c>
      <c r="F19" s="45">
        <v>1156.6</v>
      </c>
      <c r="G19" s="45">
        <v>9573.3</v>
      </c>
      <c r="H19" s="40">
        <f t="shared" si="2"/>
        <v>74.4</v>
      </c>
      <c r="I19" s="40">
        <f t="shared" si="3"/>
        <v>68.3</v>
      </c>
      <c r="J19" s="40">
        <f t="shared" si="4"/>
        <v>75.2</v>
      </c>
      <c r="K19" s="44">
        <f>16305568.81/1000</f>
        <v>16305.6</v>
      </c>
      <c r="L19" s="44">
        <f>9693641.98/1000</f>
        <v>9693.6</v>
      </c>
      <c r="M19" s="49">
        <f t="shared" si="5"/>
        <v>59.4</v>
      </c>
      <c r="N19" s="49">
        <f t="shared" si="6"/>
        <v>-1876.9</v>
      </c>
      <c r="O19" s="51">
        <f t="shared" si="7"/>
        <v>1036.3</v>
      </c>
    </row>
    <row r="20" spans="1:15" s="11" customFormat="1" ht="18.75" customHeight="1">
      <c r="A20" s="8" t="s">
        <v>25</v>
      </c>
      <c r="B20" s="41">
        <f t="shared" si="0"/>
        <v>31354.9</v>
      </c>
      <c r="C20" s="43">
        <v>11581.5</v>
      </c>
      <c r="D20" s="44">
        <v>19773.4</v>
      </c>
      <c r="E20" s="40">
        <f t="shared" si="1"/>
        <v>17144.8</v>
      </c>
      <c r="F20" s="45">
        <v>3813.9</v>
      </c>
      <c r="G20" s="45">
        <v>13330.9</v>
      </c>
      <c r="H20" s="40">
        <f t="shared" si="2"/>
        <v>54.7</v>
      </c>
      <c r="I20" s="40">
        <f t="shared" si="3"/>
        <v>32.9</v>
      </c>
      <c r="J20" s="40">
        <f t="shared" si="4"/>
        <v>67.4</v>
      </c>
      <c r="K20" s="44">
        <f>32138049.39/1000</f>
        <v>32138</v>
      </c>
      <c r="L20" s="44">
        <f>15862855.91/1000</f>
        <v>15862.9</v>
      </c>
      <c r="M20" s="49">
        <f t="shared" si="5"/>
        <v>49.4</v>
      </c>
      <c r="N20" s="49">
        <f t="shared" si="6"/>
        <v>-783.1</v>
      </c>
      <c r="O20" s="51">
        <f t="shared" si="7"/>
        <v>1281.9</v>
      </c>
    </row>
    <row r="21" spans="1:15" s="11" customFormat="1" ht="18.75" customHeight="1" thickBot="1">
      <c r="A21" s="9" t="s">
        <v>26</v>
      </c>
      <c r="B21" s="41">
        <f t="shared" si="0"/>
        <v>55596.2</v>
      </c>
      <c r="C21" s="46">
        <v>9801.9</v>
      </c>
      <c r="D21" s="47">
        <v>45794.3</v>
      </c>
      <c r="E21" s="40">
        <f t="shared" si="1"/>
        <v>38018.9</v>
      </c>
      <c r="F21" s="45">
        <v>7649.2</v>
      </c>
      <c r="G21" s="48">
        <v>30369.7</v>
      </c>
      <c r="H21" s="42">
        <f t="shared" si="2"/>
        <v>68.4</v>
      </c>
      <c r="I21" s="42">
        <f t="shared" si="3"/>
        <v>78</v>
      </c>
      <c r="J21" s="42">
        <f t="shared" si="4"/>
        <v>66.3</v>
      </c>
      <c r="K21" s="44">
        <f>55668567.28/1000</f>
        <v>55668.6</v>
      </c>
      <c r="L21" s="44">
        <f>37099049.71/1000</f>
        <v>37099</v>
      </c>
      <c r="M21" s="50">
        <f t="shared" si="5"/>
        <v>66.6</v>
      </c>
      <c r="N21" s="50">
        <f>B21-K21</f>
        <v>-72.4</v>
      </c>
      <c r="O21" s="52">
        <f>E21-L21</f>
        <v>919.9</v>
      </c>
    </row>
    <row r="22" spans="1:15" s="12" customFormat="1" ht="18.75" customHeight="1" thickBot="1">
      <c r="A22" s="10" t="s">
        <v>2</v>
      </c>
      <c r="B22" s="35">
        <f aca="true" t="shared" si="8" ref="B22:G22">SUM(B10:B21)</f>
        <v>667926.6</v>
      </c>
      <c r="C22" s="35">
        <f>SUM(C10:C21)</f>
        <v>138089.4</v>
      </c>
      <c r="D22" s="35">
        <f t="shared" si="8"/>
        <v>529837.2</v>
      </c>
      <c r="E22" s="35">
        <f t="shared" si="8"/>
        <v>433196.7</v>
      </c>
      <c r="F22" s="35">
        <f t="shared" si="8"/>
        <v>95922.7</v>
      </c>
      <c r="G22" s="36">
        <f t="shared" si="8"/>
        <v>337274</v>
      </c>
      <c r="H22" s="37">
        <f>E22/B22*100</f>
        <v>64.9</v>
      </c>
      <c r="I22" s="35">
        <f t="shared" si="3"/>
        <v>69.5</v>
      </c>
      <c r="J22" s="38">
        <f t="shared" si="4"/>
        <v>63.7</v>
      </c>
      <c r="K22" s="35">
        <f>751266226.52/1000</f>
        <v>751266.2</v>
      </c>
      <c r="L22" s="35">
        <f>397915925.04/1000</f>
        <v>397915.9</v>
      </c>
      <c r="M22" s="39">
        <f>L22/K22*100</f>
        <v>53</v>
      </c>
      <c r="N22" s="35">
        <f>B22-K22</f>
        <v>-83339.6</v>
      </c>
      <c r="O22" s="38">
        <f>E22-L22</f>
        <v>35280.8</v>
      </c>
    </row>
    <row r="23" spans="1:15" ht="15">
      <c r="A23" s="5"/>
      <c r="B23" s="24"/>
      <c r="C23" s="25"/>
      <c r="D23" s="25"/>
      <c r="E23" s="25"/>
      <c r="F23" s="25"/>
      <c r="G23" s="25"/>
      <c r="H23" s="31"/>
      <c r="I23" s="25"/>
      <c r="J23" s="25"/>
      <c r="K23" s="14"/>
      <c r="L23" s="14"/>
      <c r="M23" s="14"/>
      <c r="N23" s="15"/>
      <c r="O23" s="15"/>
    </row>
    <row r="24" spans="1:15" ht="27.75" customHeight="1">
      <c r="A24" s="7"/>
      <c r="B24" s="26"/>
      <c r="C24" s="25"/>
      <c r="D24" s="25"/>
      <c r="E24" s="25"/>
      <c r="F24" s="25"/>
      <c r="G24" s="25"/>
      <c r="H24" s="31"/>
      <c r="I24" s="25"/>
      <c r="J24" s="25"/>
      <c r="K24" s="14"/>
      <c r="L24" s="14"/>
      <c r="M24" s="16"/>
      <c r="N24" s="17"/>
      <c r="O24" s="17"/>
    </row>
    <row r="25" spans="1:15" ht="18" customHeight="1">
      <c r="A25" s="67"/>
      <c r="B25" s="67"/>
      <c r="C25" s="25"/>
      <c r="D25" s="25"/>
      <c r="E25" s="25"/>
      <c r="F25" s="25"/>
      <c r="G25" s="25"/>
      <c r="H25" s="31"/>
      <c r="I25" s="25"/>
      <c r="J25" s="25"/>
      <c r="K25" s="18"/>
      <c r="L25" s="14"/>
      <c r="M25" s="14"/>
      <c r="N25" s="14"/>
      <c r="O25" s="19"/>
    </row>
    <row r="26" spans="1:15" ht="15">
      <c r="A26" s="5"/>
      <c r="B26" s="27"/>
      <c r="C26" s="27"/>
      <c r="D26" s="27"/>
      <c r="E26" s="27"/>
      <c r="F26" s="27"/>
      <c r="G26" s="27"/>
      <c r="H26" s="27"/>
      <c r="I26" s="27"/>
      <c r="J26" s="27"/>
      <c r="L26" s="17"/>
      <c r="M26" s="17"/>
      <c r="N26" s="17"/>
      <c r="O26" s="17"/>
    </row>
    <row r="27" spans="1:15" ht="15">
      <c r="A27" s="6"/>
      <c r="B27" s="27"/>
      <c r="C27" s="6"/>
      <c r="D27" s="6"/>
      <c r="E27" s="6"/>
      <c r="F27" s="6"/>
      <c r="G27" s="32"/>
      <c r="H27" s="6"/>
      <c r="I27" s="6"/>
      <c r="J27" s="6"/>
      <c r="K27" s="20"/>
      <c r="L27" s="20"/>
      <c r="M27" s="20"/>
      <c r="N27" s="20"/>
      <c r="O27" s="20"/>
    </row>
    <row r="28" spans="1:15" ht="22.5" customHeight="1">
      <c r="A28" s="6"/>
      <c r="B28" s="27"/>
      <c r="C28" s="28"/>
      <c r="D28" s="28"/>
      <c r="E28" s="28"/>
      <c r="F28" s="6"/>
      <c r="G28" s="6"/>
      <c r="H28" s="6"/>
      <c r="I28" s="6"/>
      <c r="J28" s="6"/>
      <c r="K28" s="20"/>
      <c r="L28" s="20"/>
      <c r="M28" s="20"/>
      <c r="N28" s="20"/>
      <c r="O28" s="20"/>
    </row>
    <row r="29" spans="1:15" ht="22.5" customHeight="1">
      <c r="A29" s="6"/>
      <c r="B29" s="27"/>
      <c r="C29" s="6"/>
      <c r="D29" s="6"/>
      <c r="E29" s="6"/>
      <c r="F29" s="6"/>
      <c r="G29" s="6"/>
      <c r="H29" s="6"/>
      <c r="I29" s="6"/>
      <c r="J29" s="6"/>
      <c r="K29" s="20"/>
      <c r="L29" s="20"/>
      <c r="M29" s="20"/>
      <c r="N29" s="20"/>
      <c r="O29" s="20"/>
    </row>
    <row r="30" spans="1:15" ht="15">
      <c r="A30" s="6"/>
      <c r="B30" s="27"/>
      <c r="C30" s="27"/>
      <c r="D30" s="27"/>
      <c r="E30" s="27"/>
      <c r="F30" s="27"/>
      <c r="G30" s="27"/>
      <c r="H30" s="27"/>
      <c r="I30" s="27"/>
      <c r="J30" s="27"/>
      <c r="K30" s="20"/>
      <c r="L30" s="20"/>
      <c r="M30" s="20"/>
      <c r="N30" s="20"/>
      <c r="O30" s="20"/>
    </row>
    <row r="31" spans="2:4" ht="15">
      <c r="B31" s="27"/>
      <c r="D31" s="29"/>
    </row>
    <row r="32" spans="2:12" ht="15">
      <c r="B32" s="27"/>
      <c r="C32" s="27"/>
      <c r="D32" s="27"/>
      <c r="E32" s="27"/>
      <c r="F32" s="27"/>
      <c r="G32" s="27"/>
      <c r="H32" s="27"/>
      <c r="I32" s="27"/>
      <c r="J32" s="27"/>
      <c r="L32" s="21"/>
    </row>
    <row r="33" spans="2:8" ht="15">
      <c r="B33" s="27"/>
      <c r="C33" s="30"/>
      <c r="D33" s="30"/>
      <c r="E33" s="30"/>
      <c r="F33" s="30"/>
      <c r="G33" s="30"/>
      <c r="H33" s="30"/>
    </row>
    <row r="34" ht="15">
      <c r="B34" s="27"/>
    </row>
    <row r="35" spans="1:12" ht="15.75">
      <c r="A35" s="2"/>
      <c r="B35" s="27"/>
      <c r="L35" s="22"/>
    </row>
    <row r="36" ht="15">
      <c r="B36" s="27"/>
    </row>
    <row r="37" ht="15">
      <c r="B37" s="27"/>
    </row>
    <row r="38" ht="15">
      <c r="B38" s="27"/>
    </row>
    <row r="39" ht="15">
      <c r="B39" s="27"/>
    </row>
    <row r="40" ht="15">
      <c r="B40" s="27"/>
    </row>
    <row r="41" ht="15">
      <c r="B41" s="27"/>
    </row>
    <row r="42" spans="1:2" ht="15">
      <c r="A42" s="3"/>
      <c r="B42" s="27"/>
    </row>
    <row r="43" spans="1:2" ht="15">
      <c r="A43" s="4"/>
      <c r="B43" s="27"/>
    </row>
    <row r="44" ht="15">
      <c r="B44" s="27"/>
    </row>
    <row r="45" ht="15">
      <c r="B45" s="27"/>
    </row>
    <row r="46" ht="15">
      <c r="B46" s="27"/>
    </row>
    <row r="47" ht="15">
      <c r="B47" s="27"/>
    </row>
  </sheetData>
  <sheetProtection/>
  <mergeCells count="22">
    <mergeCell ref="A25:B25"/>
    <mergeCell ref="E8:E9"/>
    <mergeCell ref="I8:J8"/>
    <mergeCell ref="B8:B9"/>
    <mergeCell ref="B7:D7"/>
    <mergeCell ref="H8:H9"/>
    <mergeCell ref="M1:O1"/>
    <mergeCell ref="O7:O9"/>
    <mergeCell ref="N6:O6"/>
    <mergeCell ref="E7:G7"/>
    <mergeCell ref="L7:L9"/>
    <mergeCell ref="M7:M9"/>
    <mergeCell ref="N7:N9"/>
    <mergeCell ref="A3:O3"/>
    <mergeCell ref="A4:O4"/>
    <mergeCell ref="H7:J7"/>
    <mergeCell ref="K6:M6"/>
    <mergeCell ref="B6:J6"/>
    <mergeCell ref="A6:A9"/>
    <mergeCell ref="F8:G8"/>
    <mergeCell ref="C8:D8"/>
    <mergeCell ref="K7:K9"/>
  </mergeCells>
  <printOptions/>
  <pageMargins left="0.1968503937007874" right="0.15748031496062992" top="0.2362204724409449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Орлова С.Ю.</cp:lastModifiedBy>
  <cp:lastPrinted>2020-02-17T09:40:31Z</cp:lastPrinted>
  <dcterms:created xsi:type="dcterms:W3CDTF">2006-01-30T13:32:47Z</dcterms:created>
  <dcterms:modified xsi:type="dcterms:W3CDTF">2023-09-18T06:48:18Z</dcterms:modified>
  <cp:category/>
  <cp:version/>
  <cp:contentType/>
  <cp:contentStatus/>
</cp:coreProperties>
</file>