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3040" windowHeight="9060" activeTab="0"/>
  </bookViews>
  <sheets>
    <sheet name="2019" sheetId="1" r:id="rId1"/>
  </sheets>
  <definedNames/>
  <calcPr fullCalcOnLoad="1"/>
</workbook>
</file>

<file path=xl/sharedStrings.xml><?xml version="1.0" encoding="utf-8"?>
<sst xmlns="http://schemas.openxmlformats.org/spreadsheetml/2006/main" count="242" uniqueCount="242">
  <si>
    <t>000 1 00 00000 00 0000 000</t>
  </si>
  <si>
    <t>Налоговые доходы</t>
  </si>
  <si>
    <t>Налог на доходы  физических лиц</t>
  </si>
  <si>
    <t>Единый сельскохозяйственный налог</t>
  </si>
  <si>
    <t>Налог на имущество с физических лиц</t>
  </si>
  <si>
    <t>Земельный налог</t>
  </si>
  <si>
    <t>000 1 08 00000 00 0000 000</t>
  </si>
  <si>
    <t xml:space="preserve"> Неналоговые доходы, всего</t>
  </si>
  <si>
    <t>000 1 11 00000 00 0000 000</t>
  </si>
  <si>
    <t>000 1 11 05000 00 0000 120</t>
  </si>
  <si>
    <t>000 1 11 09000 00 0000 120</t>
  </si>
  <si>
    <t>000 1 12 00000 00 0000 000</t>
  </si>
  <si>
    <t>000 1 13 00000 00 0000 000</t>
  </si>
  <si>
    <t>000 1 14 00000 00 0000 000</t>
  </si>
  <si>
    <t>Доходы от продажи квартир</t>
  </si>
  <si>
    <t>000 1 14 02000 00 0000 000</t>
  </si>
  <si>
    <t>000 1 15 02000 00 0000 140</t>
  </si>
  <si>
    <t>000 1 16 00000 00 0000 000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</si>
  <si>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</si>
  <si>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000 1 17 00000 00 0000 000</t>
  </si>
  <si>
    <t>000 1 17 05000 00 0000 180</t>
  </si>
  <si>
    <t>Прочие неналоговые доходы</t>
  </si>
  <si>
    <t>000 2 00 00000 00 0000 000</t>
  </si>
  <si>
    <t>000 2 02 00000 00 0000 000</t>
  </si>
  <si>
    <t>Безвозмездные поступления от других бюджетов бюджетной системы РФ</t>
  </si>
  <si>
    <t>0000</t>
  </si>
  <si>
    <t>0100</t>
  </si>
  <si>
    <t>Общегосударственные вопросы</t>
  </si>
  <si>
    <t>0102</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</si>
  <si>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</si>
  <si>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</si>
  <si>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</si>
  <si>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</si>
  <si>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</si>
  <si>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Судебная система</t>
  </si>
  <si>
    <t>0106</t>
  </si>
  <si>
    <t>Обеспечение деятельности финансовых, налоговых и таможенных органов и органов финансового (финансово-бюджетного) надзора</t>
  </si>
  <si>
    <t>0107</t>
  </si>
  <si>
    <t>Обеспечение проведения выборов и референдумов</t>
  </si>
  <si>
    <t>0111</t>
  </si>
  <si>
    <t>Обслуживание государственного и муниципального долга</t>
  </si>
  <si>
    <t>Резервные фонды</t>
  </si>
  <si>
    <t>Другие общегосударственные вопросы</t>
  </si>
  <si>
    <t>0200</t>
  </si>
  <si>
    <t>Национальная оборона</t>
  </si>
  <si>
    <t>0203</t>
  </si>
  <si>
    <t>Мобилизационная и вневойсковая подготовка</t>
  </si>
  <si>
    <t>0300</t>
  </si>
  <si>
    <t>Национальная безопасность и правоохранительная деятельность</t>
  </si>
  <si>
    <t>0309</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</si>
  <si>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</si>
  <si>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</si>
  <si>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0400</t>
  </si>
  <si>
    <t>Национальная экономика</t>
  </si>
  <si>
    <t>0401</t>
  </si>
  <si>
    <t>Общеэкономические вопросы</t>
  </si>
  <si>
    <t>0405</t>
  </si>
  <si>
    <t>Сельское хозяйство и рыболовство</t>
  </si>
  <si>
    <t>0408</t>
  </si>
  <si>
    <t>Транспорт</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</si>
  <si>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</si>
  <si>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</si>
  <si>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</si>
  <si>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</si>
  <si>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</si>
  <si>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</si>
  <si>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</si>
  <si>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</si>
  <si>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</si>
  <si>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</si>
  <si>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0504</t>
  </si>
  <si>
    <t>Прикладные научные исследования в области жилищно-коммунального хозяйства</t>
  </si>
  <si>
    <t>0505</t>
  </si>
  <si>
    <t>Другие вопросы в области жилищно-коммунального хозяйства</t>
  </si>
  <si>
    <t>0600</t>
  </si>
  <si>
    <t>Охрана окружающей среды</t>
  </si>
  <si>
    <t>0603</t>
  </si>
  <si>
    <t>Охрана объектов растительного и животного мира и среды их обитания</t>
  </si>
  <si>
    <t>0700</t>
  </si>
  <si>
    <t>Образование</t>
  </si>
  <si>
    <t>0701</t>
  </si>
  <si>
    <t>Дошкольное образование</t>
  </si>
  <si>
    <t>0702</t>
  </si>
  <si>
    <t>Общее образование</t>
  </si>
  <si>
    <t>0707</t>
  </si>
  <si>
    <t>Молодежная политика и оздоровление детей</t>
  </si>
  <si>
    <t>0709</t>
  </si>
  <si>
    <t>Другие вопросы в области образования</t>
  </si>
  <si>
    <t>0800</t>
  </si>
  <si>
    <t>Культура, кинематография и средства массовой информации</t>
  </si>
  <si>
    <t>0801</t>
  </si>
  <si>
    <t xml:space="preserve">Культура, </t>
  </si>
  <si>
    <t>0804</t>
  </si>
  <si>
    <t>Периодическая печать и издательства</t>
  </si>
  <si>
    <t>0900</t>
  </si>
  <si>
    <t>Физическая культура и спорт</t>
  </si>
  <si>
    <t>1000</t>
  </si>
  <si>
    <t>Социальная политика</t>
  </si>
  <si>
    <t>1001</t>
  </si>
  <si>
    <t>Пенсионное обеспечение</t>
  </si>
  <si>
    <t>1003</t>
  </si>
  <si>
    <t>Социальное обеспечение населения</t>
  </si>
  <si>
    <t>1004</t>
  </si>
  <si>
    <t>Охрана семьи и детства</t>
  </si>
  <si>
    <t>1006</t>
  </si>
  <si>
    <t>Другие вопросы в области социальной политики</t>
  </si>
  <si>
    <t>1100</t>
  </si>
  <si>
    <t>Результат исполнения бюджета (Дефицит-/Профицит+)</t>
  </si>
  <si>
    <t>Наименование  доходов и расходов</t>
  </si>
  <si>
    <t>0410</t>
  </si>
  <si>
    <t>Связь и информатика</t>
  </si>
  <si>
    <t>0113</t>
  </si>
  <si>
    <t>1300</t>
  </si>
  <si>
    <t xml:space="preserve">Другие вопросы в области культуры, кинематографии </t>
  </si>
  <si>
    <t>0909</t>
  </si>
  <si>
    <t>Другие вопросы в области здравоохранения и спорта</t>
  </si>
  <si>
    <t>1102</t>
  </si>
  <si>
    <t>Массовый  спорт</t>
  </si>
  <si>
    <t>1200</t>
  </si>
  <si>
    <t>Средства массовой информации</t>
  </si>
  <si>
    <t>1202</t>
  </si>
  <si>
    <t>Обслуживание внутреннего муниципального долга</t>
  </si>
  <si>
    <t>1301</t>
  </si>
  <si>
    <t>0314</t>
  </si>
  <si>
    <t>Единый налог, взимаемый в связи с применением упрощенной системы налогообложения</t>
  </si>
  <si>
    <t>Единый налог на вмененный доход для отдельныхвидов деятельности</t>
  </si>
  <si>
    <t>Межбюджетные трансферты</t>
  </si>
  <si>
    <t>Прочие межбюджетные трансферты</t>
  </si>
  <si>
    <t>1400</t>
  </si>
  <si>
    <t>0304</t>
  </si>
  <si>
    <t>Органы юстиции</t>
  </si>
  <si>
    <t>0409</t>
  </si>
  <si>
    <t>Дорожное хозяйство</t>
  </si>
  <si>
    <t>0605</t>
  </si>
  <si>
    <t>Другие вопросы в области охраны окружающей среды</t>
  </si>
  <si>
    <t>1101</t>
  </si>
  <si>
    <t>Физическая культура</t>
  </si>
  <si>
    <t>Суммы, подлежащие взаимоисключению</t>
  </si>
  <si>
    <t>0310</t>
  </si>
  <si>
    <t>1401</t>
  </si>
  <si>
    <t>000 1 14 01000 00 0000 410</t>
  </si>
  <si>
    <t>Консолидированный бюджет</t>
  </si>
  <si>
    <t>Бюджет района</t>
  </si>
  <si>
    <t>Бюджеты сельских поселений</t>
  </si>
  <si>
    <t>000 1 01 00000 00 0000 000</t>
  </si>
  <si>
    <t>000 1 01 02000 01 0000 110</t>
  </si>
  <si>
    <t>000 1 03 00000 00 0000 000</t>
  </si>
  <si>
    <t xml:space="preserve">000 1 03 02000 01 0000 110  </t>
  </si>
  <si>
    <t xml:space="preserve">Акцизы по подакцизным товарам (продукции), производимым на территории Российской Федерации  </t>
  </si>
  <si>
    <t>000 1 05 00000 00 0000 000</t>
  </si>
  <si>
    <t>000 1 05 01000 00 0000 110</t>
  </si>
  <si>
    <t>000 1 05 02000 02 0000 110</t>
  </si>
  <si>
    <t>000 1 05 03000 01 0000 110</t>
  </si>
  <si>
    <t>000 1 05 04000 02 0000 110</t>
  </si>
  <si>
    <t>Налог, взимаемый в связи с применением патентной системы налогообложения</t>
  </si>
  <si>
    <t>000 1 06 00000 00 0000 000</t>
  </si>
  <si>
    <t xml:space="preserve">000 1 06 01000 00 0000 110 </t>
  </si>
  <si>
    <t xml:space="preserve">000 1 06 06000 00 0000 110 </t>
  </si>
  <si>
    <t>000 1 09 00000 00 0000 000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</si>
  <si>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</si>
  <si>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</si>
  <si>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000 1 13 01000 00 0000 130</t>
  </si>
  <si>
    <t>Доходы от оказания платных услуг (работ)</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</si>
  <si>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</si>
  <si>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000 1 14 06000 00 0000 430</t>
  </si>
  <si>
    <t>Доходы от продажи земельных участков, находящихся в государственной и муниципальной собственности</t>
  </si>
  <si>
    <t>Платежи, взимаемые государственными и муниципальными органами (организациями) за выполнение определенных функций</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</si>
  <si>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</si>
  <si>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</si>
  <si>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000 1 16 28000 01 0000 140</t>
  </si>
  <si>
    <t>000 1 16 90000 00 0000 140</t>
  </si>
  <si>
    <t>Прочие поступления от денежных взысканий (штрафов) и иных сумм в возмещение ущерба</t>
  </si>
  <si>
    <t>Дотации бюджетам субъектов Российской Федерации и муниципальных образований</t>
  </si>
  <si>
    <t>Субсидии бюджетам бюджетной системы Российской Федерации (межбюджетные субсидии)</t>
  </si>
  <si>
    <t>Субвенции бюджетам субъектов Российской Федерации и муниципальных образований</t>
  </si>
  <si>
    <t>Иные межбюджетные трансферты</t>
  </si>
  <si>
    <t>000 2 07 00000 00 0000 000</t>
  </si>
  <si>
    <t>000 2 18  00000 00 0000 000</t>
  </si>
  <si>
    <t>000 2 19 00000 00 0000 000</t>
  </si>
  <si>
    <t>000 1 11 03000 00 0000 120</t>
  </si>
  <si>
    <t>Проценты, полученные от предоставления бюджетных кредитов внутри страны</t>
  </si>
  <si>
    <t>000 1 11 07000 00 0000 120</t>
  </si>
  <si>
    <t>Платежи от государственных и муниципальных унитарных предприятий</t>
  </si>
  <si>
    <t>000 1 13 02000 00 0000 130</t>
  </si>
  <si>
    <t>Доходы от компенсации затрат государства</t>
  </si>
  <si>
    <t>000 1 16 35000 00 0000 140</t>
  </si>
  <si>
    <t>Суммы по искам о возмещении вреда, причиненного окружающей среде</t>
  </si>
  <si>
    <t>000 1 16 03000 00 0000 140</t>
  </si>
  <si>
    <t xml:space="preserve">Денежные взыскания (штрафы) за нарушение законодательства о налогах и сборах </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</si>
  <si>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</si>
  <si>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000 1 16 06000 01 6000 140</t>
  </si>
  <si>
    <t>000 1 16 21000 00 0000 140</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</si>
  <si>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</si>
  <si>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</si>
  <si>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000 1 16 43000 01 6000 140</t>
  </si>
  <si>
    <t>000 1 16 30000 01 0000 140</t>
  </si>
  <si>
    <t>Денежные взыскания (штрафы) за правонарушения в области дорожного движения</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</si>
  <si>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</si>
  <si>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000 1 16 08010 01 6000 140</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</si>
  <si>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</si>
  <si>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</si>
  <si>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000 1 16 46000 00 0000 140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</si>
  <si>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</si>
  <si>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Налоговые и неналоговые доходы </t>
  </si>
  <si>
    <t xml:space="preserve">Налоги на прибыль, доходы </t>
  </si>
  <si>
    <t>Налоги на товары (работы, услуги), реализуемые на территории РФ</t>
  </si>
  <si>
    <t xml:space="preserve">Налоги на совокупный доход </t>
  </si>
  <si>
    <t>Налоги на имущество</t>
  </si>
  <si>
    <t>Государственная пошлина</t>
  </si>
  <si>
    <t>Задолженность и перерасчеты по отмененным налогам, сборам и иным обязательным платежам</t>
  </si>
  <si>
    <t xml:space="preserve">Доходы от использования имущества,находящегося в государственной и муниципальной собственности </t>
  </si>
  <si>
    <t xml:space="preserve">Платежи при пользовании природными ресурсами </t>
  </si>
  <si>
    <t xml:space="preserve">Доходы от оказания платных услуг и компенсации затрат государства </t>
  </si>
  <si>
    <t>Доходы от продажи материальных и нематериальных активов</t>
  </si>
  <si>
    <t>Штрафы, санкции, возмещение ущерба</t>
  </si>
  <si>
    <t xml:space="preserve">Прочие неналоговые доходы </t>
  </si>
  <si>
    <t xml:space="preserve">Безвозмездные поступления </t>
  </si>
  <si>
    <t>Прочие безвозмездные поступления</t>
  </si>
  <si>
    <t xml:space="preserve">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 </t>
  </si>
  <si>
    <t xml:space="preserve">Возврат остатков субсидий, субвенций и инных межбюджетных трансфертов, имеющих целевое назначение, прошлых лет </t>
  </si>
  <si>
    <t>Всего расходов</t>
  </si>
  <si>
    <t>Всего доходов</t>
  </si>
  <si>
    <t>КБК</t>
  </si>
  <si>
    <t>0703</t>
  </si>
  <si>
    <t>Дополнительное образование детей</t>
  </si>
  <si>
    <t>Оценка ожидаемого исполнения бюджета Ханты-Мансийского района за 2019 год</t>
  </si>
  <si>
    <t>Другие вопросы в области национальной безопасности и правоохранительной деятельности</t>
  </si>
  <si>
    <t>Функционирование высшего должностного лица субъекта Российской Федерации и муниципального образования</t>
  </si>
  <si>
    <t>Здравоохранение</t>
  </si>
  <si>
    <t>Ожидаемая оценка исполнения 2019 года</t>
  </si>
  <si>
    <t xml:space="preserve">Заместитель главы района по финансам,
председатель комитета по финансам  
                                                                       администрации Ханты-Мансийского                                                    Р.И.Стадлер
</t>
  </si>
  <si>
    <t>Денежные взыскания (штрафы) за нарушение бюджетного законодательства Российской Федерации</t>
  </si>
  <si>
    <t>000 1 16 18000 00 0000 140</t>
  </si>
  <si>
    <t>Прочие безвозмездные поступления от государственных (муниципальных) организаций</t>
  </si>
  <si>
    <t>000 2 03 00000 00 0000 000</t>
  </si>
  <si>
    <t>Прочие безвозмездные поступления от негосударственных организаций в бюджеты муниципальных районов</t>
  </si>
  <si>
    <t>000 2 04 00000 00 0000 000</t>
  </si>
  <si>
    <t>000 2 02 10000 00 0000 150</t>
  </si>
  <si>
    <t>000 2 02 20000 00 0000 150</t>
  </si>
  <si>
    <t>000 2 02 30000 00 0000 150</t>
  </si>
  <si>
    <t>000 2 02 40000 00 0000 150</t>
  </si>
  <si>
    <t>(тыс.руб.)</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</si>
</sst>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0"/>
  </numFmts>
  <fonts count="56">
    <font>
      <sz val="11"/>
      <color theme="1"/>
      <name val="Calibri"/>
      <family val="2"/>
    </font>
    <font>
      <sz val="11"/>
      <color indexed="8"/>
      <name val="Calibri"/>
      <family val="2"/>
    </font>
    <font>
      <sz val="10"/>
      <name val="Arial"/>
      <family val="2"/>
    </font>
    <font>
      <b/>
      <sz val="12"/>
      <name val="Times New Roman"/>
      <family val="1"/>
    </font>
    <font>
      <sz val="12"/>
      <name val="Times New Roman"/>
      <family val="1"/>
    </font>
    <font>
      <b/>
      <sz val="10"/>
      <name val="Times New Roman"/>
      <family val="1"/>
    </font>
    <font>
      <sz val="10"/>
      <name val="Arial Cyr"/>
      <family val="0"/>
    </font>
    <font>
      <sz val="10"/>
      <color indexed="62"/>
      <name val="Arial Cyr"/>
      <family val="0"/>
    </font>
    <font>
      <sz val="10"/>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b/>
      <sz val="12"/>
      <color indexed="10"/>
      <name val="Times New Roman"/>
      <family val="1"/>
    </font>
    <font>
      <b/>
      <sz val="12"/>
      <color indexed="8"/>
      <name val="Times New Roman"/>
      <family val="1"/>
    </font>
    <font>
      <sz val="12"/>
      <color indexed="8"/>
      <name val="Times New Roman"/>
      <family val="1"/>
    </font>
    <font>
      <b/>
      <sz val="10"/>
      <color indexed="8"/>
      <name val="Times New Roman"/>
      <family val="1"/>
    </font>
    <font>
      <sz val="10"/>
      <color indexed="8"/>
      <name val="Times New Roman"/>
      <family val="1"/>
    </font>
    <font>
      <i/>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b/>
      <sz val="12"/>
      <color rgb="FFFF0000"/>
      <name val="Times New Roman"/>
      <family val="1"/>
    </font>
    <font>
      <b/>
      <sz val="12"/>
      <color theme="1"/>
      <name val="Times New Roman"/>
      <family val="1"/>
    </font>
    <font>
      <sz val="12"/>
      <color theme="1"/>
      <name val="Times New Roman"/>
      <family val="1"/>
    </font>
    <font>
      <b/>
      <sz val="10"/>
      <color theme="1"/>
      <name val="Times New Roman"/>
      <family val="1"/>
    </font>
    <font>
      <sz val="10"/>
      <color theme="1"/>
      <name val="Times New Roman"/>
      <family val="1"/>
    </font>
    <font>
      <i/>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right style="thin">
        <color indexed="8"/>
      </right>
      <top style="thin">
        <color indexed="8"/>
      </top>
      <bottom style="thin">
        <color indexed="8"/>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lignment/>
      <protection/>
    </xf>
    <xf numFmtId="0" fontId="2"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49" fontId="7" fillId="32" borderId="9">
      <alignment horizontal="left" vertical="top" wrapText="1"/>
      <protection/>
    </xf>
    <xf numFmtId="0" fontId="46" fillId="0" borderId="10"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xf numFmtId="0" fontId="6" fillId="34" borderId="9">
      <alignment horizontal="left" vertical="top" wrapText="1"/>
      <protection/>
    </xf>
  </cellStyleXfs>
  <cellXfs count="42">
    <xf numFmtId="0" fontId="0" fillId="0" borderId="0" xfId="0" applyFont="1" applyAlignment="1">
      <alignment/>
    </xf>
    <xf numFmtId="0" fontId="49" fillId="35" borderId="0" xfId="0" applyFont="1" applyFill="1" applyAlignment="1">
      <alignment/>
    </xf>
    <xf numFmtId="172" fontId="49" fillId="35" borderId="0" xfId="0" applyNumberFormat="1" applyFont="1" applyFill="1" applyAlignment="1">
      <alignment/>
    </xf>
    <xf numFmtId="0" fontId="3" fillId="35" borderId="0" xfId="0" applyFont="1" applyFill="1" applyBorder="1" applyAlignment="1">
      <alignment horizontal="center" vertical="center" wrapText="1"/>
    </xf>
    <xf numFmtId="172" fontId="49" fillId="35" borderId="0" xfId="0" applyNumberFormat="1" applyFont="1" applyFill="1" applyAlignment="1">
      <alignment horizontal="center" vertical="center" wrapText="1"/>
    </xf>
    <xf numFmtId="172" fontId="50" fillId="35" borderId="0" xfId="0" applyNumberFormat="1" applyFont="1" applyFill="1" applyBorder="1" applyAlignment="1">
      <alignment horizontal="center" vertical="center" wrapText="1"/>
    </xf>
    <xf numFmtId="172" fontId="3" fillId="35" borderId="11" xfId="0" applyNumberFormat="1" applyFont="1" applyFill="1" applyBorder="1" applyAlignment="1">
      <alignment horizontal="center" vertical="center" wrapText="1"/>
    </xf>
    <xf numFmtId="172" fontId="3" fillId="35" borderId="11" xfId="0" applyNumberFormat="1" applyFont="1" applyFill="1" applyBorder="1" applyAlignment="1">
      <alignment horizontal="center" vertical="top" wrapText="1"/>
    </xf>
    <xf numFmtId="172" fontId="4" fillId="35" borderId="0" xfId="0" applyNumberFormat="1" applyFont="1" applyFill="1" applyAlignment="1">
      <alignment horizontal="center" vertical="center" wrapText="1"/>
    </xf>
    <xf numFmtId="49" fontId="51" fillId="35" borderId="11" xfId="0" applyNumberFormat="1" applyFont="1" applyFill="1" applyBorder="1" applyAlignment="1">
      <alignment horizontal="center" vertical="center" wrapText="1"/>
    </xf>
    <xf numFmtId="0" fontId="51" fillId="35" borderId="11" xfId="0" applyFont="1" applyFill="1" applyBorder="1" applyAlignment="1">
      <alignment horizontal="center" vertical="center" wrapText="1"/>
    </xf>
    <xf numFmtId="49" fontId="52" fillId="35" borderId="11" xfId="0" applyNumberFormat="1" applyFont="1" applyFill="1" applyBorder="1" applyAlignment="1">
      <alignment horizontal="center" vertical="center" wrapText="1"/>
    </xf>
    <xf numFmtId="173" fontId="52" fillId="35" borderId="11" xfId="52" applyNumberFormat="1" applyFont="1" applyFill="1" applyBorder="1" applyAlignment="1" applyProtection="1">
      <alignment horizontal="center" vertical="center" wrapText="1"/>
      <protection hidden="1"/>
    </xf>
    <xf numFmtId="173" fontId="52" fillId="35" borderId="11" xfId="53" applyNumberFormat="1" applyFont="1" applyFill="1" applyBorder="1" applyAlignment="1" applyProtection="1">
      <alignment horizontal="center" vertical="center" wrapText="1"/>
      <protection hidden="1"/>
    </xf>
    <xf numFmtId="0" fontId="52" fillId="35" borderId="11" xfId="0" applyFont="1" applyFill="1" applyBorder="1" applyAlignment="1">
      <alignment horizontal="center" vertical="center" wrapText="1"/>
    </xf>
    <xf numFmtId="173" fontId="51" fillId="35" borderId="11" xfId="52" applyNumberFormat="1" applyFont="1" applyFill="1" applyBorder="1" applyAlignment="1" applyProtection="1">
      <alignment horizontal="center" vertical="center" wrapText="1"/>
      <protection hidden="1"/>
    </xf>
    <xf numFmtId="0" fontId="5" fillId="0" borderId="11" xfId="0" applyFont="1" applyFill="1" applyBorder="1" applyAlignment="1">
      <alignment horizontal="center" vertical="center" wrapText="1"/>
    </xf>
    <xf numFmtId="0" fontId="49" fillId="0" borderId="0" xfId="0" applyFont="1" applyFill="1" applyAlignment="1">
      <alignment/>
    </xf>
    <xf numFmtId="0" fontId="8" fillId="0" borderId="11" xfId="0" applyFont="1" applyFill="1" applyBorder="1" applyAlignment="1">
      <alignment horizontal="center" vertical="center" wrapText="1"/>
    </xf>
    <xf numFmtId="172" fontId="49" fillId="0" borderId="0" xfId="0" applyNumberFormat="1" applyFont="1" applyFill="1" applyAlignment="1">
      <alignment/>
    </xf>
    <xf numFmtId="3" fontId="53" fillId="0" borderId="11" xfId="0" applyNumberFormat="1"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4" fillId="0" borderId="9" xfId="64" applyFont="1" applyFill="1" applyAlignment="1">
      <alignment horizontal="center" vertical="center" wrapText="1"/>
      <protection/>
    </xf>
    <xf numFmtId="49" fontId="54" fillId="0" borderId="9" xfId="58" applyFont="1" applyFill="1" applyAlignment="1">
      <alignment horizontal="center" vertical="center" wrapText="1"/>
      <protection/>
    </xf>
    <xf numFmtId="0" fontId="54" fillId="0" borderId="11" xfId="0" applyFont="1" applyFill="1" applyBorder="1" applyAlignment="1">
      <alignment horizontal="center" vertical="center" wrapText="1"/>
    </xf>
    <xf numFmtId="0" fontId="55" fillId="0" borderId="0" xfId="0" applyFont="1" applyFill="1" applyAlignment="1">
      <alignment/>
    </xf>
    <xf numFmtId="0" fontId="50" fillId="0" borderId="0" xfId="0" applyFont="1" applyFill="1" applyAlignment="1">
      <alignment/>
    </xf>
    <xf numFmtId="0" fontId="3" fillId="0" borderId="11" xfId="0" applyFont="1" applyFill="1" applyBorder="1" applyAlignment="1">
      <alignment horizontal="center" vertical="center" wrapText="1"/>
    </xf>
    <xf numFmtId="172" fontId="51" fillId="35" borderId="11" xfId="0" applyNumberFormat="1" applyFont="1" applyFill="1" applyBorder="1" applyAlignment="1">
      <alignment horizontal="center" vertical="center" wrapText="1"/>
    </xf>
    <xf numFmtId="172" fontId="52" fillId="35" borderId="11" xfId="0" applyNumberFormat="1" applyFont="1" applyFill="1" applyBorder="1" applyAlignment="1">
      <alignment horizontal="center" vertical="center" wrapText="1"/>
    </xf>
    <xf numFmtId="172" fontId="51" fillId="0" borderId="11" xfId="0" applyNumberFormat="1" applyFont="1" applyFill="1" applyBorder="1" applyAlignment="1">
      <alignment horizontal="center" vertical="center" wrapText="1"/>
    </xf>
    <xf numFmtId="4" fontId="4" fillId="35" borderId="11" xfId="0" applyNumberFormat="1" applyFont="1" applyFill="1" applyBorder="1" applyAlignment="1">
      <alignment horizontal="center" vertical="center" wrapText="1"/>
    </xf>
    <xf numFmtId="172" fontId="3" fillId="35" borderId="11" xfId="0" applyNumberFormat="1" applyFont="1" applyFill="1" applyBorder="1" applyAlignment="1">
      <alignment horizontal="center" vertical="center" wrapText="1"/>
    </xf>
    <xf numFmtId="172" fontId="3" fillId="0" borderId="11" xfId="0" applyNumberFormat="1" applyFont="1" applyFill="1" applyBorder="1" applyAlignment="1">
      <alignment horizontal="center" vertical="center" wrapText="1"/>
    </xf>
    <xf numFmtId="172" fontId="4" fillId="0" borderId="11" xfId="0" applyNumberFormat="1" applyFont="1" applyFill="1" applyBorder="1" applyAlignment="1">
      <alignment horizontal="center" vertical="center" wrapText="1"/>
    </xf>
    <xf numFmtId="49" fontId="3" fillId="35" borderId="11" xfId="0" applyNumberFormat="1" applyFont="1" applyFill="1" applyBorder="1" applyAlignment="1">
      <alignment horizontal="center" vertical="center" wrapText="1"/>
    </xf>
    <xf numFmtId="0" fontId="9" fillId="35" borderId="0" xfId="0" applyFont="1" applyFill="1" applyAlignment="1">
      <alignment horizontal="center" wrapText="1"/>
    </xf>
    <xf numFmtId="0" fontId="3" fillId="35" borderId="0" xfId="0" applyFont="1" applyFill="1" applyBorder="1" applyAlignment="1">
      <alignment horizontal="center" vertical="center" wrapText="1"/>
    </xf>
    <xf numFmtId="172" fontId="3" fillId="35" borderId="11" xfId="0" applyNumberFormat="1"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1"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2" xfId="52"/>
    <cellStyle name="Обычный_Tmp3" xfId="53"/>
    <cellStyle name="Плохой" xfId="54"/>
    <cellStyle name="Пояснение" xfId="55"/>
    <cellStyle name="Примечание" xfId="56"/>
    <cellStyle name="Percent" xfId="57"/>
    <cellStyle name="Свойства элементов измерения" xfId="58"/>
    <cellStyle name="Связанная ячейка" xfId="59"/>
    <cellStyle name="Текст предупреждения" xfId="60"/>
    <cellStyle name="Comma" xfId="61"/>
    <cellStyle name="Comma [0]" xfId="62"/>
    <cellStyle name="Хороший" xfId="63"/>
    <cellStyle name="Элементы осе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127"/>
  <sheetViews>
    <sheetView tabSelected="1" zoomScale="99" zoomScaleNormal="99" zoomScalePageLayoutView="0" workbookViewId="0" topLeftCell="A1">
      <pane xSplit="2" ySplit="5" topLeftCell="C118" activePane="bottomRight" state="frozen"/>
      <selection pane="topLeft" activeCell="A1" sqref="A1"/>
      <selection pane="topRight" activeCell="C1" sqref="C1"/>
      <selection pane="bottomLeft" activeCell="A6" sqref="A6"/>
      <selection pane="bottomRight" activeCell="A125" sqref="A125:F127"/>
    </sheetView>
  </sheetViews>
  <sheetFormatPr defaultColWidth="9.140625" defaultRowHeight="15"/>
  <cols>
    <col min="1" max="1" width="17.8515625" style="1" customWidth="1"/>
    <col min="2" max="2" width="50.140625" style="1" customWidth="1"/>
    <col min="3" max="3" width="23.57421875" style="4" customWidth="1"/>
    <col min="4" max="4" width="21.7109375" style="4" customWidth="1"/>
    <col min="5" max="5" width="23.421875" style="4" customWidth="1"/>
    <col min="6" max="6" width="17.28125" style="4" customWidth="1"/>
    <col min="7" max="7" width="9.140625" style="1" customWidth="1"/>
    <col min="8" max="8" width="10.28125" style="1" bestFit="1" customWidth="1"/>
    <col min="9" max="16384" width="9.140625" style="1" customWidth="1"/>
  </cols>
  <sheetData>
    <row r="2" spans="1:6" ht="15">
      <c r="A2" s="37" t="s">
        <v>225</v>
      </c>
      <c r="B2" s="37"/>
      <c r="C2" s="37"/>
      <c r="D2" s="37"/>
      <c r="E2" s="37"/>
      <c r="F2" s="37"/>
    </row>
    <row r="3" spans="1:6" ht="15">
      <c r="A3" s="3"/>
      <c r="B3" s="3"/>
      <c r="C3" s="5"/>
      <c r="D3" s="5"/>
      <c r="E3" s="5"/>
      <c r="F3" s="8" t="s">
        <v>241</v>
      </c>
    </row>
    <row r="4" spans="1:6" ht="15.75" customHeight="1">
      <c r="A4" s="41" t="s">
        <v>222</v>
      </c>
      <c r="B4" s="39" t="s">
        <v>108</v>
      </c>
      <c r="C4" s="38" t="s">
        <v>229</v>
      </c>
      <c r="D4" s="38"/>
      <c r="E4" s="38"/>
      <c r="F4" s="38"/>
    </row>
    <row r="5" spans="1:6" ht="62.25">
      <c r="A5" s="41"/>
      <c r="B5" s="40"/>
      <c r="C5" s="7" t="s">
        <v>141</v>
      </c>
      <c r="D5" s="6" t="s">
        <v>137</v>
      </c>
      <c r="E5" s="7" t="s">
        <v>142</v>
      </c>
      <c r="F5" s="6" t="s">
        <v>143</v>
      </c>
    </row>
    <row r="6" spans="1:6" s="17" customFormat="1" ht="26.25">
      <c r="A6" s="16" t="s">
        <v>0</v>
      </c>
      <c r="B6" s="16" t="s">
        <v>203</v>
      </c>
      <c r="C6" s="33">
        <f>C7+C22</f>
        <v>1580562.8999999997</v>
      </c>
      <c r="D6" s="33">
        <f>D7+D22</f>
        <v>0</v>
      </c>
      <c r="E6" s="33">
        <f>E7+E22</f>
        <v>1479656.5999999996</v>
      </c>
      <c r="F6" s="33">
        <f>F7+F22</f>
        <v>100906.3</v>
      </c>
    </row>
    <row r="7" spans="1:6" s="17" customFormat="1" ht="15">
      <c r="A7" s="16"/>
      <c r="B7" s="16" t="s">
        <v>1</v>
      </c>
      <c r="C7" s="33">
        <f>C8+C10+C12+C17+C20+C21</f>
        <v>1211966.6999999997</v>
      </c>
      <c r="D7" s="33">
        <f>D8+D10+D12+D17+D20+D21</f>
        <v>0</v>
      </c>
      <c r="E7" s="33">
        <f>E8+E10+E12+E17+E20+E21</f>
        <v>1128918.6999999997</v>
      </c>
      <c r="F7" s="33">
        <f>F8+F10+F12+F17+F20+F21</f>
        <v>83048</v>
      </c>
    </row>
    <row r="8" spans="1:6" s="17" customFormat="1" ht="26.25">
      <c r="A8" s="16" t="s">
        <v>144</v>
      </c>
      <c r="B8" s="16" t="s">
        <v>204</v>
      </c>
      <c r="C8" s="33">
        <f>E8+F8-D8</f>
        <v>1134656.4</v>
      </c>
      <c r="D8" s="33">
        <f>D9</f>
        <v>0</v>
      </c>
      <c r="E8" s="33">
        <f>E9</f>
        <v>1090676.4</v>
      </c>
      <c r="F8" s="33">
        <f>F9</f>
        <v>43980</v>
      </c>
    </row>
    <row r="9" spans="1:7" s="17" customFormat="1" ht="26.25">
      <c r="A9" s="18" t="s">
        <v>145</v>
      </c>
      <c r="B9" s="18" t="s">
        <v>2</v>
      </c>
      <c r="C9" s="34">
        <v>1132920.2</v>
      </c>
      <c r="D9" s="34"/>
      <c r="E9" s="34">
        <v>1090676.4</v>
      </c>
      <c r="F9" s="34">
        <v>43980</v>
      </c>
      <c r="G9" s="19"/>
    </row>
    <row r="10" spans="1:6" s="17" customFormat="1" ht="26.25">
      <c r="A10" s="20" t="s">
        <v>146</v>
      </c>
      <c r="B10" s="21" t="s">
        <v>205</v>
      </c>
      <c r="C10" s="33">
        <f>E10+F10-D10</f>
        <v>31791.699999999997</v>
      </c>
      <c r="D10" s="33">
        <f>D11</f>
        <v>0</v>
      </c>
      <c r="E10" s="33">
        <f>E11</f>
        <v>1208.1</v>
      </c>
      <c r="F10" s="33">
        <f>F11</f>
        <v>30583.6</v>
      </c>
    </row>
    <row r="11" spans="1:7" s="17" customFormat="1" ht="26.25">
      <c r="A11" s="18" t="s">
        <v>147</v>
      </c>
      <c r="B11" s="22" t="s">
        <v>148</v>
      </c>
      <c r="C11" s="34">
        <v>31205.3</v>
      </c>
      <c r="D11" s="34"/>
      <c r="E11" s="34">
        <v>1208.1</v>
      </c>
      <c r="F11" s="34">
        <v>30583.6</v>
      </c>
      <c r="G11" s="19"/>
    </row>
    <row r="12" spans="1:6" s="17" customFormat="1" ht="26.25">
      <c r="A12" s="16" t="s">
        <v>149</v>
      </c>
      <c r="B12" s="16" t="s">
        <v>206</v>
      </c>
      <c r="C12" s="33">
        <f>E12+F12-D12</f>
        <v>34387.1</v>
      </c>
      <c r="D12" s="33">
        <f>D13+D14+D15+D16</f>
        <v>0</v>
      </c>
      <c r="E12" s="33">
        <f>E13+E14+E15+E16</f>
        <v>30832.399999999998</v>
      </c>
      <c r="F12" s="33">
        <f>F13+F14+F15+F16</f>
        <v>3554.7</v>
      </c>
    </row>
    <row r="13" spans="1:7" s="17" customFormat="1" ht="26.25">
      <c r="A13" s="18" t="s">
        <v>150</v>
      </c>
      <c r="B13" s="18" t="s">
        <v>124</v>
      </c>
      <c r="C13" s="34">
        <v>18036.3</v>
      </c>
      <c r="D13" s="34"/>
      <c r="E13" s="34">
        <v>18036.3</v>
      </c>
      <c r="F13" s="34">
        <v>0</v>
      </c>
      <c r="G13" s="19"/>
    </row>
    <row r="14" spans="1:7" s="17" customFormat="1" ht="26.25">
      <c r="A14" s="18" t="s">
        <v>151</v>
      </c>
      <c r="B14" s="18" t="s">
        <v>125</v>
      </c>
      <c r="C14" s="34">
        <v>6730.3</v>
      </c>
      <c r="D14" s="34"/>
      <c r="E14" s="34">
        <v>6730.3</v>
      </c>
      <c r="F14" s="34">
        <v>0</v>
      </c>
      <c r="G14" s="19"/>
    </row>
    <row r="15" spans="1:7" s="17" customFormat="1" ht="26.25">
      <c r="A15" s="18" t="s">
        <v>152</v>
      </c>
      <c r="B15" s="18" t="s">
        <v>3</v>
      </c>
      <c r="C15" s="34">
        <v>5822.4</v>
      </c>
      <c r="D15" s="34"/>
      <c r="E15" s="34">
        <v>3835</v>
      </c>
      <c r="F15" s="34">
        <v>3554.7</v>
      </c>
      <c r="G15" s="19"/>
    </row>
    <row r="16" spans="1:7" s="17" customFormat="1" ht="26.25">
      <c r="A16" s="23" t="s">
        <v>153</v>
      </c>
      <c r="B16" s="22" t="s">
        <v>154</v>
      </c>
      <c r="C16" s="34">
        <v>2230.8</v>
      </c>
      <c r="D16" s="34"/>
      <c r="E16" s="34">
        <v>2230.8</v>
      </c>
      <c r="F16" s="34">
        <v>0</v>
      </c>
      <c r="G16" s="19"/>
    </row>
    <row r="17" spans="1:6" s="17" customFormat="1" ht="26.25">
      <c r="A17" s="16" t="s">
        <v>155</v>
      </c>
      <c r="B17" s="16" t="s">
        <v>207</v>
      </c>
      <c r="C17" s="33">
        <f>E17+F17-D17</f>
        <v>10844.900000000001</v>
      </c>
      <c r="D17" s="33">
        <f>D18+D19</f>
        <v>0</v>
      </c>
      <c r="E17" s="33">
        <f>E18+E19</f>
        <v>6157.400000000001</v>
      </c>
      <c r="F17" s="33">
        <f>F18+F19</f>
        <v>4687.5</v>
      </c>
    </row>
    <row r="18" spans="1:7" s="17" customFormat="1" ht="26.25">
      <c r="A18" s="18" t="s">
        <v>156</v>
      </c>
      <c r="B18" s="18" t="s">
        <v>4</v>
      </c>
      <c r="C18" s="34">
        <v>1188.3</v>
      </c>
      <c r="D18" s="34"/>
      <c r="E18" s="34">
        <v>0.8</v>
      </c>
      <c r="F18" s="34">
        <v>1187.5</v>
      </c>
      <c r="G18" s="19"/>
    </row>
    <row r="19" spans="1:7" s="17" customFormat="1" ht="26.25">
      <c r="A19" s="18" t="s">
        <v>157</v>
      </c>
      <c r="B19" s="18" t="s">
        <v>5</v>
      </c>
      <c r="C19" s="34">
        <v>17281.6</v>
      </c>
      <c r="D19" s="34"/>
      <c r="E19" s="34">
        <v>6156.6</v>
      </c>
      <c r="F19" s="34">
        <v>3500</v>
      </c>
      <c r="G19" s="19"/>
    </row>
    <row r="20" spans="1:7" s="17" customFormat="1" ht="26.25">
      <c r="A20" s="16" t="s">
        <v>6</v>
      </c>
      <c r="B20" s="16" t="s">
        <v>208</v>
      </c>
      <c r="C20" s="33">
        <v>286.4</v>
      </c>
      <c r="D20" s="33"/>
      <c r="E20" s="33">
        <v>44.4</v>
      </c>
      <c r="F20" s="33">
        <v>242</v>
      </c>
      <c r="G20" s="19"/>
    </row>
    <row r="21" spans="1:6" s="17" customFormat="1" ht="26.25">
      <c r="A21" s="16" t="s">
        <v>158</v>
      </c>
      <c r="B21" s="16" t="s">
        <v>209</v>
      </c>
      <c r="C21" s="33">
        <f>E21+F21-D21</f>
        <v>0.2</v>
      </c>
      <c r="D21" s="33"/>
      <c r="E21" s="33">
        <v>0</v>
      </c>
      <c r="F21" s="33">
        <v>0.2</v>
      </c>
    </row>
    <row r="22" spans="1:6" s="17" customFormat="1" ht="15">
      <c r="A22" s="24"/>
      <c r="B22" s="16" t="s">
        <v>7</v>
      </c>
      <c r="C22" s="33">
        <f>C23+C28+C32+C29+C37+C36+C51</f>
        <v>368596.19999999995</v>
      </c>
      <c r="D22" s="33">
        <f>D23+D28+D32+D29+D37+D36+D51</f>
        <v>0</v>
      </c>
      <c r="E22" s="33">
        <f>E23+E28+E32+E29+E37+E36+E51</f>
        <v>350737.9</v>
      </c>
      <c r="F22" s="33">
        <f>F23+F28+F32+F29+F37+F36+F51</f>
        <v>17858.3</v>
      </c>
    </row>
    <row r="23" spans="1:6" s="17" customFormat="1" ht="26.25">
      <c r="A23" s="16" t="s">
        <v>8</v>
      </c>
      <c r="B23" s="16" t="s">
        <v>210</v>
      </c>
      <c r="C23" s="33">
        <f>E23+F23-D23</f>
        <v>304212.5</v>
      </c>
      <c r="D23" s="33">
        <f>D25+D27+D24+D26</f>
        <v>0</v>
      </c>
      <c r="E23" s="33">
        <f>E25+E27+E24+E26</f>
        <v>292466.4</v>
      </c>
      <c r="F23" s="33">
        <f>F25+F27+F24+F26</f>
        <v>11746.1</v>
      </c>
    </row>
    <row r="24" spans="1:6" s="25" customFormat="1" ht="26.25">
      <c r="A24" s="18" t="s">
        <v>179</v>
      </c>
      <c r="B24" s="18" t="s">
        <v>180</v>
      </c>
      <c r="C24" s="34">
        <f>E24+F24-D24</f>
        <v>0</v>
      </c>
      <c r="D24" s="34"/>
      <c r="E24" s="34">
        <v>0</v>
      </c>
      <c r="F24" s="34">
        <v>0</v>
      </c>
    </row>
    <row r="25" spans="1:6" s="17" customFormat="1" ht="78.75">
      <c r="A25" s="18" t="s">
        <v>9</v>
      </c>
      <c r="B25" s="18" t="s">
        <v>159</v>
      </c>
      <c r="C25" s="34">
        <f>E25+F25-D25</f>
        <v>286291.5</v>
      </c>
      <c r="D25" s="34"/>
      <c r="E25" s="34">
        <v>286284</v>
      </c>
      <c r="F25" s="34">
        <v>7.5</v>
      </c>
    </row>
    <row r="26" spans="1:6" s="17" customFormat="1" ht="26.25">
      <c r="A26" s="24" t="s">
        <v>181</v>
      </c>
      <c r="B26" s="18" t="s">
        <v>182</v>
      </c>
      <c r="C26" s="34">
        <f aca="true" t="shared" si="0" ref="C26:C61">E26+F26-D26</f>
        <v>0</v>
      </c>
      <c r="D26" s="34"/>
      <c r="E26" s="34">
        <v>0</v>
      </c>
      <c r="F26" s="34">
        <v>0</v>
      </c>
    </row>
    <row r="27" spans="1:6" s="17" customFormat="1" ht="78.75">
      <c r="A27" s="24" t="s">
        <v>10</v>
      </c>
      <c r="B27" s="18" t="s">
        <v>160</v>
      </c>
      <c r="C27" s="34">
        <f t="shared" si="0"/>
        <v>17921</v>
      </c>
      <c r="D27" s="34"/>
      <c r="E27" s="34">
        <v>6182.4</v>
      </c>
      <c r="F27" s="34">
        <v>11738.6</v>
      </c>
    </row>
    <row r="28" spans="1:6" s="17" customFormat="1" ht="26.25">
      <c r="A28" s="16" t="s">
        <v>11</v>
      </c>
      <c r="B28" s="16" t="s">
        <v>211</v>
      </c>
      <c r="C28" s="33">
        <f t="shared" si="0"/>
        <v>14964.6</v>
      </c>
      <c r="D28" s="33"/>
      <c r="E28" s="33">
        <v>14964.6</v>
      </c>
      <c r="F28" s="33">
        <v>0</v>
      </c>
    </row>
    <row r="29" spans="1:6" s="17" customFormat="1" ht="26.25">
      <c r="A29" s="16" t="s">
        <v>12</v>
      </c>
      <c r="B29" s="16" t="s">
        <v>212</v>
      </c>
      <c r="C29" s="33">
        <f>E29+F29-D29</f>
        <v>27633.100000000002</v>
      </c>
      <c r="D29" s="33">
        <f>D30+D31</f>
        <v>0</v>
      </c>
      <c r="E29" s="33">
        <f>E30+E31</f>
        <v>26720.4</v>
      </c>
      <c r="F29" s="33">
        <f>F30+F31</f>
        <v>912.7</v>
      </c>
    </row>
    <row r="30" spans="1:6" s="17" customFormat="1" ht="26.25">
      <c r="A30" s="18" t="s">
        <v>161</v>
      </c>
      <c r="B30" s="18" t="s">
        <v>162</v>
      </c>
      <c r="C30" s="34">
        <f t="shared" si="0"/>
        <v>16380.2</v>
      </c>
      <c r="D30" s="34"/>
      <c r="E30" s="34">
        <v>15893.2</v>
      </c>
      <c r="F30" s="34">
        <v>487</v>
      </c>
    </row>
    <row r="31" spans="1:6" s="17" customFormat="1" ht="26.25">
      <c r="A31" s="18" t="s">
        <v>183</v>
      </c>
      <c r="B31" s="18" t="s">
        <v>184</v>
      </c>
      <c r="C31" s="34">
        <f t="shared" si="0"/>
        <v>11252.900000000001</v>
      </c>
      <c r="D31" s="34"/>
      <c r="E31" s="34">
        <v>10827.2</v>
      </c>
      <c r="F31" s="34">
        <v>425.7</v>
      </c>
    </row>
    <row r="32" spans="1:6" s="17" customFormat="1" ht="26.25">
      <c r="A32" s="16" t="s">
        <v>13</v>
      </c>
      <c r="B32" s="16" t="s">
        <v>213</v>
      </c>
      <c r="C32" s="33">
        <f t="shared" si="0"/>
        <v>7484.2</v>
      </c>
      <c r="D32" s="33">
        <f>D33+D34+D35</f>
        <v>0</v>
      </c>
      <c r="E32" s="33">
        <f>E33+E34+E35</f>
        <v>2500.2</v>
      </c>
      <c r="F32" s="33">
        <f>F33+F34+F35</f>
        <v>4984</v>
      </c>
    </row>
    <row r="33" spans="1:6" s="17" customFormat="1" ht="26.25">
      <c r="A33" s="18" t="s">
        <v>140</v>
      </c>
      <c r="B33" s="18" t="s">
        <v>14</v>
      </c>
      <c r="C33" s="34">
        <f>E33+F33-D33</f>
        <v>4609.9</v>
      </c>
      <c r="D33" s="34"/>
      <c r="E33" s="34">
        <v>175.7</v>
      </c>
      <c r="F33" s="34">
        <v>4434.2</v>
      </c>
    </row>
    <row r="34" spans="1:6" s="17" customFormat="1" ht="78.75">
      <c r="A34" s="18" t="s">
        <v>15</v>
      </c>
      <c r="B34" s="18" t="s">
        <v>163</v>
      </c>
      <c r="C34" s="34">
        <f t="shared" si="0"/>
        <v>1228.8</v>
      </c>
      <c r="D34" s="34"/>
      <c r="E34" s="34">
        <v>683.8</v>
      </c>
      <c r="F34" s="34">
        <v>545</v>
      </c>
    </row>
    <row r="35" spans="1:6" s="17" customFormat="1" ht="26.25">
      <c r="A35" s="18" t="s">
        <v>164</v>
      </c>
      <c r="B35" s="22" t="s">
        <v>165</v>
      </c>
      <c r="C35" s="34">
        <f t="shared" si="0"/>
        <v>1645.5</v>
      </c>
      <c r="D35" s="34"/>
      <c r="E35" s="34">
        <v>1640.7</v>
      </c>
      <c r="F35" s="34">
        <v>4.8</v>
      </c>
    </row>
    <row r="36" spans="1:6" s="26" customFormat="1" ht="39">
      <c r="A36" s="16" t="s">
        <v>16</v>
      </c>
      <c r="B36" s="16" t="s">
        <v>166</v>
      </c>
      <c r="C36" s="33">
        <f t="shared" si="0"/>
        <v>0</v>
      </c>
      <c r="D36" s="33"/>
      <c r="E36" s="33">
        <v>0</v>
      </c>
      <c r="F36" s="33">
        <v>0</v>
      </c>
    </row>
    <row r="37" spans="1:6" s="17" customFormat="1" ht="26.25">
      <c r="A37" s="16" t="s">
        <v>17</v>
      </c>
      <c r="B37" s="16" t="s">
        <v>214</v>
      </c>
      <c r="C37" s="33">
        <f>E37+F37-D37</f>
        <v>14217.1</v>
      </c>
      <c r="D37" s="33">
        <f>D43+D44+D47+D50+D38+D39+D40+D42+D45+D46+D48+D49</f>
        <v>0</v>
      </c>
      <c r="E37" s="33">
        <f>E43+E44+E47+E50+E38+E39+E40+E42+E45+E46+E48+E49+E41</f>
        <v>14001.6</v>
      </c>
      <c r="F37" s="33">
        <f>F43+F44+F47+F50+F38+F39+F40+F42+F45+F46+F48+F49+F41</f>
        <v>215.5</v>
      </c>
    </row>
    <row r="38" spans="1:6" s="17" customFormat="1" ht="26.25">
      <c r="A38" s="18" t="s">
        <v>187</v>
      </c>
      <c r="B38" s="18" t="s">
        <v>188</v>
      </c>
      <c r="C38" s="34">
        <f t="shared" si="0"/>
        <v>14.2</v>
      </c>
      <c r="D38" s="34"/>
      <c r="E38" s="34">
        <v>14.2</v>
      </c>
      <c r="F38" s="34">
        <v>0</v>
      </c>
    </row>
    <row r="39" spans="1:6" s="17" customFormat="1" ht="92.25">
      <c r="A39" s="18" t="s">
        <v>190</v>
      </c>
      <c r="B39" s="18" t="s">
        <v>189</v>
      </c>
      <c r="C39" s="34">
        <f t="shared" si="0"/>
        <v>0</v>
      </c>
      <c r="D39" s="34"/>
      <c r="E39" s="34">
        <v>0</v>
      </c>
      <c r="F39" s="34">
        <v>0</v>
      </c>
    </row>
    <row r="40" spans="1:6" s="17" customFormat="1" ht="92.25">
      <c r="A40" s="18" t="s">
        <v>198</v>
      </c>
      <c r="B40" s="18" t="s">
        <v>197</v>
      </c>
      <c r="C40" s="34">
        <f t="shared" si="0"/>
        <v>124</v>
      </c>
      <c r="D40" s="34"/>
      <c r="E40" s="34">
        <v>124</v>
      </c>
      <c r="F40" s="34">
        <v>0</v>
      </c>
    </row>
    <row r="41" spans="1:6" s="17" customFormat="1" ht="26.25">
      <c r="A41" s="18" t="s">
        <v>232</v>
      </c>
      <c r="B41" s="18" t="s">
        <v>231</v>
      </c>
      <c r="C41" s="34">
        <f t="shared" si="0"/>
        <v>68.1</v>
      </c>
      <c r="D41" s="34"/>
      <c r="E41" s="34">
        <v>68.1</v>
      </c>
      <c r="F41" s="34">
        <v>0</v>
      </c>
    </row>
    <row r="42" spans="1:6" s="17" customFormat="1" ht="39">
      <c r="A42" s="18" t="s">
        <v>191</v>
      </c>
      <c r="B42" s="18" t="s">
        <v>192</v>
      </c>
      <c r="C42" s="34">
        <f t="shared" si="0"/>
        <v>0</v>
      </c>
      <c r="D42" s="34"/>
      <c r="E42" s="34">
        <v>0</v>
      </c>
      <c r="F42" s="34">
        <v>0</v>
      </c>
    </row>
    <row r="43" spans="1:6" s="17" customFormat="1" ht="105">
      <c r="A43" s="18" t="s">
        <v>167</v>
      </c>
      <c r="B43" s="18" t="s">
        <v>168</v>
      </c>
      <c r="C43" s="34">
        <f t="shared" si="0"/>
        <v>1459.9</v>
      </c>
      <c r="D43" s="34"/>
      <c r="E43" s="34">
        <v>1459.9</v>
      </c>
      <c r="F43" s="34">
        <v>0</v>
      </c>
    </row>
    <row r="44" spans="1:6" s="17" customFormat="1" ht="52.5">
      <c r="A44" s="18" t="s">
        <v>169</v>
      </c>
      <c r="B44" s="18" t="s">
        <v>18</v>
      </c>
      <c r="C44" s="34">
        <f t="shared" si="0"/>
        <v>10</v>
      </c>
      <c r="D44" s="34"/>
      <c r="E44" s="34">
        <v>10</v>
      </c>
      <c r="F44" s="34">
        <v>0</v>
      </c>
    </row>
    <row r="45" spans="1:6" s="17" customFormat="1" ht="26.25">
      <c r="A45" s="18" t="s">
        <v>195</v>
      </c>
      <c r="B45" s="18" t="s">
        <v>196</v>
      </c>
      <c r="C45" s="34">
        <f t="shared" si="0"/>
        <v>1201</v>
      </c>
      <c r="D45" s="34"/>
      <c r="E45" s="34">
        <v>1201</v>
      </c>
      <c r="F45" s="34">
        <v>0</v>
      </c>
    </row>
    <row r="46" spans="1:6" s="17" customFormat="1" ht="52.5">
      <c r="A46" s="18" t="s">
        <v>199</v>
      </c>
      <c r="B46" s="18" t="s">
        <v>200</v>
      </c>
      <c r="C46" s="34">
        <f t="shared" si="0"/>
        <v>3365.6</v>
      </c>
      <c r="D46" s="34"/>
      <c r="E46" s="34">
        <v>3153.1</v>
      </c>
      <c r="F46" s="34">
        <v>212.5</v>
      </c>
    </row>
    <row r="47" spans="1:6" s="17" customFormat="1" ht="26.25">
      <c r="A47" s="18" t="s">
        <v>185</v>
      </c>
      <c r="B47" s="18" t="s">
        <v>186</v>
      </c>
      <c r="C47" s="34">
        <f t="shared" si="0"/>
        <v>5432.6</v>
      </c>
      <c r="D47" s="34"/>
      <c r="E47" s="34">
        <v>5432.6</v>
      </c>
      <c r="F47" s="34">
        <v>0</v>
      </c>
    </row>
    <row r="48" spans="1:6" s="17" customFormat="1" ht="105">
      <c r="A48" s="18" t="s">
        <v>194</v>
      </c>
      <c r="B48" s="18" t="s">
        <v>193</v>
      </c>
      <c r="C48" s="34">
        <f t="shared" si="0"/>
        <v>1430.6</v>
      </c>
      <c r="D48" s="34"/>
      <c r="E48" s="34">
        <v>1430.6</v>
      </c>
      <c r="F48" s="34">
        <v>0</v>
      </c>
    </row>
    <row r="49" spans="1:6" s="17" customFormat="1" ht="78.75">
      <c r="A49" s="18" t="s">
        <v>201</v>
      </c>
      <c r="B49" s="18" t="s">
        <v>202</v>
      </c>
      <c r="C49" s="34">
        <f t="shared" si="0"/>
        <v>0</v>
      </c>
      <c r="D49" s="34"/>
      <c r="E49" s="34">
        <v>0</v>
      </c>
      <c r="F49" s="34">
        <v>0</v>
      </c>
    </row>
    <row r="50" spans="1:6" s="17" customFormat="1" ht="26.25">
      <c r="A50" s="18" t="s">
        <v>170</v>
      </c>
      <c r="B50" s="18" t="s">
        <v>171</v>
      </c>
      <c r="C50" s="34">
        <f t="shared" si="0"/>
        <v>1111.1</v>
      </c>
      <c r="D50" s="34"/>
      <c r="E50" s="34">
        <v>1108.1</v>
      </c>
      <c r="F50" s="34">
        <v>3</v>
      </c>
    </row>
    <row r="51" spans="1:6" s="17" customFormat="1" ht="26.25">
      <c r="A51" s="16" t="s">
        <v>19</v>
      </c>
      <c r="B51" s="16" t="s">
        <v>215</v>
      </c>
      <c r="C51" s="33">
        <f t="shared" si="0"/>
        <v>84.7</v>
      </c>
      <c r="D51" s="33">
        <f>D52</f>
        <v>0</v>
      </c>
      <c r="E51" s="33">
        <f>E52</f>
        <v>84.7</v>
      </c>
      <c r="F51" s="33">
        <f>F52</f>
        <v>0</v>
      </c>
    </row>
    <row r="52" spans="1:6" s="17" customFormat="1" ht="26.25">
      <c r="A52" s="18" t="s">
        <v>20</v>
      </c>
      <c r="B52" s="18" t="s">
        <v>21</v>
      </c>
      <c r="C52" s="34">
        <f t="shared" si="0"/>
        <v>84.7</v>
      </c>
      <c r="D52" s="34"/>
      <c r="E52" s="34">
        <v>84.7</v>
      </c>
      <c r="F52" s="34">
        <v>0</v>
      </c>
    </row>
    <row r="53" spans="1:6" s="17" customFormat="1" ht="26.25">
      <c r="A53" s="16" t="s">
        <v>22</v>
      </c>
      <c r="B53" s="16" t="s">
        <v>216</v>
      </c>
      <c r="C53" s="33">
        <f>C54+C61+C62+C63+C60+C59</f>
        <v>2253349.9</v>
      </c>
      <c r="D53" s="33">
        <f>D54+D61+D62+D63+D60+D59</f>
        <v>492928.5</v>
      </c>
      <c r="E53" s="33">
        <f>E54+E61+E62+E63+E60+E59</f>
        <v>2280963.9</v>
      </c>
      <c r="F53" s="33">
        <f>F54+F61+F62+F63+F60+F59</f>
        <v>465314.5</v>
      </c>
    </row>
    <row r="54" spans="1:6" s="17" customFormat="1" ht="26.25">
      <c r="A54" s="16" t="s">
        <v>23</v>
      </c>
      <c r="B54" s="16" t="s">
        <v>24</v>
      </c>
      <c r="C54" s="33">
        <f>E54+F54-D54</f>
        <v>2154967.6</v>
      </c>
      <c r="D54" s="33">
        <f>D55+D56+D57+D58</f>
        <v>492928.5</v>
      </c>
      <c r="E54" s="33">
        <f>E55+E56+E57+E58</f>
        <v>2183996</v>
      </c>
      <c r="F54" s="33">
        <f>F55+F56+F57+F58</f>
        <v>463900.1</v>
      </c>
    </row>
    <row r="55" spans="1:6" s="17" customFormat="1" ht="26.25">
      <c r="A55" s="18" t="s">
        <v>237</v>
      </c>
      <c r="B55" s="18" t="s">
        <v>172</v>
      </c>
      <c r="C55" s="34">
        <f>E55+F55-D55</f>
        <v>108142.70000000001</v>
      </c>
      <c r="D55" s="34">
        <f>F55</f>
        <v>317337</v>
      </c>
      <c r="E55" s="34">
        <v>108142.7</v>
      </c>
      <c r="F55" s="34">
        <v>317337</v>
      </c>
    </row>
    <row r="56" spans="1:6" s="17" customFormat="1" ht="26.25">
      <c r="A56" s="18" t="s">
        <v>238</v>
      </c>
      <c r="B56" s="18" t="s">
        <v>173</v>
      </c>
      <c r="C56" s="34">
        <f t="shared" si="0"/>
        <v>512017.3</v>
      </c>
      <c r="D56" s="34"/>
      <c r="E56" s="34">
        <v>512017.3</v>
      </c>
      <c r="F56" s="34">
        <v>0</v>
      </c>
    </row>
    <row r="57" spans="1:6" s="17" customFormat="1" ht="26.25">
      <c r="A57" s="18" t="s">
        <v>239</v>
      </c>
      <c r="B57" s="18" t="s">
        <v>174</v>
      </c>
      <c r="C57" s="34">
        <f>E57+F57-D57</f>
        <v>1515369.9</v>
      </c>
      <c r="D57" s="34">
        <f>F57</f>
        <v>3380.1</v>
      </c>
      <c r="E57" s="34">
        <v>1515369.9</v>
      </c>
      <c r="F57" s="34">
        <v>3380.1</v>
      </c>
    </row>
    <row r="58" spans="1:6" s="17" customFormat="1" ht="26.25">
      <c r="A58" s="18" t="s">
        <v>240</v>
      </c>
      <c r="B58" s="18" t="s">
        <v>175</v>
      </c>
      <c r="C58" s="34">
        <f>E58+F58-D58</f>
        <v>19437.70000000001</v>
      </c>
      <c r="D58" s="34">
        <v>172211.4</v>
      </c>
      <c r="E58" s="34">
        <v>48466.1</v>
      </c>
      <c r="F58" s="34">
        <v>143183</v>
      </c>
    </row>
    <row r="59" spans="1:6" s="17" customFormat="1" ht="26.25">
      <c r="A59" s="16" t="s">
        <v>234</v>
      </c>
      <c r="B59" s="16" t="s">
        <v>233</v>
      </c>
      <c r="C59" s="33">
        <f>E59+F59</f>
        <v>1000</v>
      </c>
      <c r="D59" s="33"/>
      <c r="E59" s="33">
        <v>0</v>
      </c>
      <c r="F59" s="33">
        <v>1000</v>
      </c>
    </row>
    <row r="60" spans="1:6" s="17" customFormat="1" ht="39">
      <c r="A60" s="16" t="s">
        <v>236</v>
      </c>
      <c r="B60" s="16" t="s">
        <v>235</v>
      </c>
      <c r="C60" s="33">
        <f>E60+F60</f>
        <v>102835.9</v>
      </c>
      <c r="D60" s="33"/>
      <c r="E60" s="33">
        <v>102503.5</v>
      </c>
      <c r="F60" s="33">
        <v>332.4</v>
      </c>
    </row>
    <row r="61" spans="1:6" s="17" customFormat="1" ht="26.25">
      <c r="A61" s="16" t="s">
        <v>176</v>
      </c>
      <c r="B61" s="16" t="s">
        <v>217</v>
      </c>
      <c r="C61" s="33">
        <f t="shared" si="0"/>
        <v>848.9</v>
      </c>
      <c r="D61" s="33"/>
      <c r="E61" s="33">
        <v>441.7</v>
      </c>
      <c r="F61" s="33">
        <v>407.2</v>
      </c>
    </row>
    <row r="62" spans="1:6" s="17" customFormat="1" ht="78.75">
      <c r="A62" s="16" t="s">
        <v>177</v>
      </c>
      <c r="B62" s="16" t="s">
        <v>218</v>
      </c>
      <c r="C62" s="33">
        <f>E62+F62-D62</f>
        <v>1557.6</v>
      </c>
      <c r="D62" s="33">
        <v>325.2</v>
      </c>
      <c r="E62" s="33">
        <v>1882.8</v>
      </c>
      <c r="F62" s="33">
        <v>0</v>
      </c>
    </row>
    <row r="63" spans="1:6" s="17" customFormat="1" ht="39">
      <c r="A63" s="16" t="s">
        <v>178</v>
      </c>
      <c r="B63" s="16" t="s">
        <v>219</v>
      </c>
      <c r="C63" s="33">
        <f>E63+F63-D63</f>
        <v>-7860.1</v>
      </c>
      <c r="D63" s="33">
        <f>F63</f>
        <v>-325.2</v>
      </c>
      <c r="E63" s="33">
        <v>-7860.1</v>
      </c>
      <c r="F63" s="33">
        <v>-325.2</v>
      </c>
    </row>
    <row r="64" spans="1:6" s="17" customFormat="1" ht="15">
      <c r="A64" s="21"/>
      <c r="B64" s="27" t="s">
        <v>221</v>
      </c>
      <c r="C64" s="33">
        <f>C6+C53</f>
        <v>3833912.8</v>
      </c>
      <c r="D64" s="33">
        <f>D6+D53</f>
        <v>492928.5</v>
      </c>
      <c r="E64" s="33">
        <f>E6+E53</f>
        <v>3760620.4999999995</v>
      </c>
      <c r="F64" s="33">
        <f>F6+F53</f>
        <v>566220.8</v>
      </c>
    </row>
    <row r="65" spans="1:8" ht="15">
      <c r="A65" s="9" t="s">
        <v>25</v>
      </c>
      <c r="B65" s="10" t="s">
        <v>220</v>
      </c>
      <c r="C65" s="28">
        <f>E65+F65-D65</f>
        <v>4670928.499999998</v>
      </c>
      <c r="D65" s="32">
        <f>SUM(D66,D75,D77,D82,D89,D98,D95,D104,D107,D109,D114,D117,D119,D121)</f>
        <v>492928.5</v>
      </c>
      <c r="E65" s="28">
        <f>SUM(E66,E75,E77,E82,E89,E95,E98,E104,E107,E109,E114,E117,E119,E121)</f>
        <v>4509368.999999998</v>
      </c>
      <c r="F65" s="28">
        <f>SUM(F66,F75,F77,F82,F89,F95,F98,F104,F107,F109,F114,F117,F119,F121)</f>
        <v>654488.0000000001</v>
      </c>
      <c r="H65" s="2"/>
    </row>
    <row r="66" spans="1:6" ht="15">
      <c r="A66" s="9" t="s">
        <v>26</v>
      </c>
      <c r="B66" s="10" t="s">
        <v>27</v>
      </c>
      <c r="C66" s="28">
        <f>SUM(C67:C74)</f>
        <v>526718.0000000001</v>
      </c>
      <c r="D66" s="28">
        <f>SUM(D67:D74)</f>
        <v>8870.300000000001</v>
      </c>
      <c r="E66" s="28">
        <f>SUM(E67+E68+E69+E70+E71+E72+E73+E74)</f>
        <v>349493</v>
      </c>
      <c r="F66" s="28">
        <f>SUM(F67+F68+F69+F70+F71+F72+F73+F74)</f>
        <v>186095.30000000002</v>
      </c>
    </row>
    <row r="67" spans="1:6" ht="46.5">
      <c r="A67" s="11" t="s">
        <v>28</v>
      </c>
      <c r="B67" s="12" t="s">
        <v>227</v>
      </c>
      <c r="C67" s="29">
        <f>E67+F67-D67</f>
        <v>25959.3</v>
      </c>
      <c r="D67" s="29"/>
      <c r="E67" s="29">
        <v>6321.5</v>
      </c>
      <c r="F67" s="29">
        <v>19637.8</v>
      </c>
    </row>
    <row r="68" spans="1:6" ht="62.25">
      <c r="A68" s="11" t="s">
        <v>29</v>
      </c>
      <c r="B68" s="13" t="s">
        <v>30</v>
      </c>
      <c r="C68" s="29">
        <f aca="true" t="shared" si="1" ref="C68:C76">E68+F68-D68</f>
        <v>17943.7</v>
      </c>
      <c r="D68" s="29"/>
      <c r="E68" s="29">
        <v>17942.9</v>
      </c>
      <c r="F68" s="29">
        <v>0.8</v>
      </c>
    </row>
    <row r="69" spans="1:6" ht="62.25">
      <c r="A69" s="11" t="s">
        <v>31</v>
      </c>
      <c r="B69" s="13" t="s">
        <v>32</v>
      </c>
      <c r="C69" s="29">
        <f t="shared" si="1"/>
        <v>258400.50000000006</v>
      </c>
      <c r="D69" s="29">
        <v>7451.3</v>
      </c>
      <c r="E69" s="29">
        <v>126544.1</v>
      </c>
      <c r="F69" s="29">
        <v>139307.7</v>
      </c>
    </row>
    <row r="70" spans="1:6" ht="15">
      <c r="A70" s="11" t="s">
        <v>33</v>
      </c>
      <c r="B70" s="13" t="s">
        <v>34</v>
      </c>
      <c r="C70" s="29">
        <f t="shared" si="1"/>
        <v>3.4</v>
      </c>
      <c r="D70" s="29"/>
      <c r="E70" s="29">
        <v>3.4</v>
      </c>
      <c r="F70" s="29"/>
    </row>
    <row r="71" spans="1:6" ht="46.5">
      <c r="A71" s="11" t="s">
        <v>35</v>
      </c>
      <c r="B71" s="12" t="s">
        <v>36</v>
      </c>
      <c r="C71" s="29">
        <f t="shared" si="1"/>
        <v>53550.3</v>
      </c>
      <c r="D71" s="29">
        <v>873.8</v>
      </c>
      <c r="E71" s="29">
        <v>53550.3</v>
      </c>
      <c r="F71" s="29">
        <v>873.8</v>
      </c>
    </row>
    <row r="72" spans="1:6" ht="30.75">
      <c r="A72" s="11" t="s">
        <v>37</v>
      </c>
      <c r="B72" s="12" t="s">
        <v>38</v>
      </c>
      <c r="C72" s="29">
        <f t="shared" si="1"/>
        <v>689.2</v>
      </c>
      <c r="D72" s="29"/>
      <c r="E72" s="29">
        <v>539.2</v>
      </c>
      <c r="F72" s="29">
        <v>150</v>
      </c>
    </row>
    <row r="73" spans="1:6" ht="15">
      <c r="A73" s="11" t="s">
        <v>39</v>
      </c>
      <c r="B73" s="12" t="s">
        <v>41</v>
      </c>
      <c r="C73" s="29">
        <f t="shared" si="1"/>
        <v>2860</v>
      </c>
      <c r="D73" s="29"/>
      <c r="E73" s="29">
        <v>2800</v>
      </c>
      <c r="F73" s="29">
        <v>60</v>
      </c>
    </row>
    <row r="74" spans="1:6" ht="15">
      <c r="A74" s="11" t="s">
        <v>111</v>
      </c>
      <c r="B74" s="12" t="s">
        <v>42</v>
      </c>
      <c r="C74" s="29">
        <f t="shared" si="1"/>
        <v>167311.6</v>
      </c>
      <c r="D74" s="29">
        <v>545.2</v>
      </c>
      <c r="E74" s="29">
        <v>141791.6</v>
      </c>
      <c r="F74" s="29">
        <v>26065.2</v>
      </c>
    </row>
    <row r="75" spans="1:6" ht="15">
      <c r="A75" s="9" t="s">
        <v>43</v>
      </c>
      <c r="B75" s="10" t="s">
        <v>44</v>
      </c>
      <c r="C75" s="28">
        <f t="shared" si="1"/>
        <v>3049</v>
      </c>
      <c r="D75" s="28">
        <f>D76</f>
        <v>3049</v>
      </c>
      <c r="E75" s="28">
        <f>E76</f>
        <v>3049</v>
      </c>
      <c r="F75" s="28">
        <f>F76</f>
        <v>3049</v>
      </c>
    </row>
    <row r="76" spans="1:6" ht="15">
      <c r="A76" s="11" t="s">
        <v>45</v>
      </c>
      <c r="B76" s="12" t="s">
        <v>46</v>
      </c>
      <c r="C76" s="29">
        <f t="shared" si="1"/>
        <v>3049</v>
      </c>
      <c r="D76" s="29">
        <v>3049</v>
      </c>
      <c r="E76" s="29">
        <v>3049</v>
      </c>
      <c r="F76" s="29">
        <v>3049</v>
      </c>
    </row>
    <row r="77" spans="1:6" ht="30.75">
      <c r="A77" s="9" t="s">
        <v>47</v>
      </c>
      <c r="B77" s="10" t="s">
        <v>48</v>
      </c>
      <c r="C77" s="30">
        <f>SUM(C78:C81)</f>
        <v>61871.99999999999</v>
      </c>
      <c r="D77" s="28">
        <f>SUM(D78:D81)</f>
        <v>2241.2</v>
      </c>
      <c r="E77" s="28">
        <f>SUM(E78:E81)</f>
        <v>58818.5</v>
      </c>
      <c r="F77" s="28">
        <f>SUM(F78:F81)</f>
        <v>5294.700000000001</v>
      </c>
    </row>
    <row r="78" spans="1:6" ht="15">
      <c r="A78" s="11" t="s">
        <v>129</v>
      </c>
      <c r="B78" s="14" t="s">
        <v>130</v>
      </c>
      <c r="C78" s="29">
        <f>E78+F78-D78</f>
        <v>4514.6</v>
      </c>
      <c r="D78" s="29">
        <v>307.8</v>
      </c>
      <c r="E78" s="29">
        <v>4514.6</v>
      </c>
      <c r="F78" s="29">
        <v>307.8</v>
      </c>
    </row>
    <row r="79" spans="1:6" ht="46.5">
      <c r="A79" s="11" t="s">
        <v>49</v>
      </c>
      <c r="B79" s="14" t="s">
        <v>50</v>
      </c>
      <c r="C79" s="29">
        <f>E79+F79-D79</f>
        <v>55364.299999999996</v>
      </c>
      <c r="D79" s="29">
        <v>1739.8</v>
      </c>
      <c r="E79" s="29">
        <v>52642</v>
      </c>
      <c r="F79" s="29">
        <v>4462.1</v>
      </c>
    </row>
    <row r="80" spans="1:6" ht="15">
      <c r="A80" s="11" t="s">
        <v>138</v>
      </c>
      <c r="B80" s="14" t="s">
        <v>51</v>
      </c>
      <c r="C80" s="29">
        <f>E80+F80-D80</f>
        <v>0</v>
      </c>
      <c r="D80" s="29"/>
      <c r="E80" s="29"/>
      <c r="F80" s="29"/>
    </row>
    <row r="81" spans="1:6" ht="46.5">
      <c r="A81" s="11" t="s">
        <v>123</v>
      </c>
      <c r="B81" s="14" t="s">
        <v>226</v>
      </c>
      <c r="C81" s="29">
        <f>E81+F81-D81</f>
        <v>1993.1</v>
      </c>
      <c r="D81" s="29">
        <v>193.6</v>
      </c>
      <c r="E81" s="29">
        <v>1661.9</v>
      </c>
      <c r="F81" s="29">
        <v>524.8</v>
      </c>
    </row>
    <row r="82" spans="1:6" ht="15">
      <c r="A82" s="9" t="s">
        <v>52</v>
      </c>
      <c r="B82" s="10" t="s">
        <v>53</v>
      </c>
      <c r="C82" s="28">
        <f>SUM(C83:C88)</f>
        <v>480169.69999999995</v>
      </c>
      <c r="D82" s="28">
        <f>SUM(D83:D88)</f>
        <v>17616.5</v>
      </c>
      <c r="E82" s="30">
        <f>SUM(E83:E88)</f>
        <v>411335.19999999995</v>
      </c>
      <c r="F82" s="30">
        <f>SUM(F83:F88)</f>
        <v>86451</v>
      </c>
    </row>
    <row r="83" spans="1:6" ht="15">
      <c r="A83" s="11" t="s">
        <v>54</v>
      </c>
      <c r="B83" s="14" t="s">
        <v>55</v>
      </c>
      <c r="C83" s="29">
        <f aca="true" t="shared" si="2" ref="C83:C88">E83+F83-D83</f>
        <v>18116.3</v>
      </c>
      <c r="D83" s="29">
        <v>1039.5</v>
      </c>
      <c r="E83" s="29">
        <v>17654.2</v>
      </c>
      <c r="F83" s="29">
        <v>1501.6</v>
      </c>
    </row>
    <row r="84" spans="1:6" ht="15">
      <c r="A84" s="11" t="s">
        <v>56</v>
      </c>
      <c r="B84" s="14" t="s">
        <v>57</v>
      </c>
      <c r="C84" s="29">
        <f t="shared" si="2"/>
        <v>177139.5</v>
      </c>
      <c r="D84" s="29">
        <v>1240.9</v>
      </c>
      <c r="E84" s="29">
        <v>177139.5</v>
      </c>
      <c r="F84" s="29">
        <v>1240.9</v>
      </c>
    </row>
    <row r="85" spans="1:6" ht="15">
      <c r="A85" s="11" t="s">
        <v>58</v>
      </c>
      <c r="B85" s="14" t="s">
        <v>59</v>
      </c>
      <c r="C85" s="29">
        <f t="shared" si="2"/>
        <v>23568</v>
      </c>
      <c r="D85" s="29"/>
      <c r="E85" s="29">
        <v>23568</v>
      </c>
      <c r="F85" s="29"/>
    </row>
    <row r="86" spans="1:6" ht="15">
      <c r="A86" s="11" t="s">
        <v>131</v>
      </c>
      <c r="B86" s="14" t="s">
        <v>132</v>
      </c>
      <c r="C86" s="29">
        <f t="shared" si="2"/>
        <v>85385.3</v>
      </c>
      <c r="D86" s="29">
        <v>7059.4</v>
      </c>
      <c r="E86" s="29">
        <v>24328.3</v>
      </c>
      <c r="F86" s="29">
        <v>68116.4</v>
      </c>
    </row>
    <row r="87" spans="1:6" ht="15">
      <c r="A87" s="11" t="s">
        <v>109</v>
      </c>
      <c r="B87" s="14" t="s">
        <v>110</v>
      </c>
      <c r="C87" s="29">
        <f t="shared" si="2"/>
        <v>14733.400000000001</v>
      </c>
      <c r="D87" s="29">
        <v>25.3</v>
      </c>
      <c r="E87" s="29">
        <v>8078.9</v>
      </c>
      <c r="F87" s="29">
        <v>6679.8</v>
      </c>
    </row>
    <row r="88" spans="1:6" ht="30.75">
      <c r="A88" s="11" t="s">
        <v>60</v>
      </c>
      <c r="B88" s="14" t="s">
        <v>61</v>
      </c>
      <c r="C88" s="29">
        <f t="shared" si="2"/>
        <v>161227.19999999998</v>
      </c>
      <c r="D88" s="29">
        <v>8251.4</v>
      </c>
      <c r="E88" s="29">
        <v>160566.3</v>
      </c>
      <c r="F88" s="29">
        <v>8912.3</v>
      </c>
    </row>
    <row r="89" spans="1:6" ht="15">
      <c r="A89" s="9" t="s">
        <v>62</v>
      </c>
      <c r="B89" s="10" t="s">
        <v>63</v>
      </c>
      <c r="C89" s="28">
        <f>SUM(C90:C94)</f>
        <v>948822.7000000001</v>
      </c>
      <c r="D89" s="28">
        <f>SUM(D90:D94)</f>
        <v>70370.1</v>
      </c>
      <c r="E89" s="28">
        <f>SUM(E90:E94)</f>
        <v>864354.1</v>
      </c>
      <c r="F89" s="28">
        <f>SUM(F90:F94)</f>
        <v>154838.7</v>
      </c>
    </row>
    <row r="90" spans="1:6" ht="15">
      <c r="A90" s="11" t="s">
        <v>64</v>
      </c>
      <c r="B90" s="14" t="s">
        <v>65</v>
      </c>
      <c r="C90" s="29">
        <f>E90+F90-D90</f>
        <v>278479.1</v>
      </c>
      <c r="D90" s="29">
        <v>292.8</v>
      </c>
      <c r="E90" s="29">
        <v>263106.1</v>
      </c>
      <c r="F90" s="29">
        <v>15665.8</v>
      </c>
    </row>
    <row r="91" spans="1:6" ht="15">
      <c r="A91" s="11" t="s">
        <v>66</v>
      </c>
      <c r="B91" s="14" t="s">
        <v>67</v>
      </c>
      <c r="C91" s="29">
        <f>E91+F91-D91</f>
        <v>536945.6000000001</v>
      </c>
      <c r="D91" s="29">
        <v>6359.7</v>
      </c>
      <c r="E91" s="29">
        <v>524682.4</v>
      </c>
      <c r="F91" s="29">
        <v>18622.9</v>
      </c>
    </row>
    <row r="92" spans="1:6" ht="15">
      <c r="A92" s="11" t="s">
        <v>68</v>
      </c>
      <c r="B92" s="14" t="s">
        <v>69</v>
      </c>
      <c r="C92" s="29">
        <f>E92+F92-D92</f>
        <v>133378.1</v>
      </c>
      <c r="D92" s="29">
        <v>63717.6</v>
      </c>
      <c r="E92" s="29">
        <v>76545.7</v>
      </c>
      <c r="F92" s="29">
        <v>120550</v>
      </c>
    </row>
    <row r="93" spans="1:6" ht="29.25" customHeight="1">
      <c r="A93" s="11" t="s">
        <v>70</v>
      </c>
      <c r="B93" s="14" t="s">
        <v>71</v>
      </c>
      <c r="C93" s="29">
        <f>E93+F93-D93</f>
        <v>0</v>
      </c>
      <c r="D93" s="29"/>
      <c r="E93" s="29"/>
      <c r="F93" s="29"/>
    </row>
    <row r="94" spans="1:6" ht="30.75">
      <c r="A94" s="11" t="s">
        <v>72</v>
      </c>
      <c r="B94" s="14" t="s">
        <v>73</v>
      </c>
      <c r="C94" s="29">
        <f>E94+F94-D94</f>
        <v>19.9</v>
      </c>
      <c r="D94" s="29"/>
      <c r="E94" s="29">
        <v>19.9</v>
      </c>
      <c r="F94" s="29">
        <v>0</v>
      </c>
    </row>
    <row r="95" spans="1:6" ht="15">
      <c r="A95" s="9" t="s">
        <v>74</v>
      </c>
      <c r="B95" s="10" t="s">
        <v>75</v>
      </c>
      <c r="C95" s="28">
        <f>SUM(C96:C97)</f>
        <v>82573.7</v>
      </c>
      <c r="D95" s="28">
        <f>SUM(D96:D97)</f>
        <v>1393.4</v>
      </c>
      <c r="E95" s="28">
        <f>SUM(E96:E97)</f>
        <v>82573.7</v>
      </c>
      <c r="F95" s="28">
        <f>SUM(F96:F97)</f>
        <v>1393.4</v>
      </c>
    </row>
    <row r="96" spans="1:6" ht="30.75">
      <c r="A96" s="11" t="s">
        <v>76</v>
      </c>
      <c r="B96" s="14" t="s">
        <v>77</v>
      </c>
      <c r="C96" s="29">
        <f>E96+F96-D96</f>
        <v>0</v>
      </c>
      <c r="D96" s="29"/>
      <c r="E96" s="29"/>
      <c r="F96" s="29"/>
    </row>
    <row r="97" spans="1:6" ht="30.75">
      <c r="A97" s="11" t="s">
        <v>133</v>
      </c>
      <c r="B97" s="14" t="s">
        <v>134</v>
      </c>
      <c r="C97" s="29">
        <f>E97+F97-D97</f>
        <v>82573.7</v>
      </c>
      <c r="D97" s="29">
        <v>1393.4</v>
      </c>
      <c r="E97" s="29">
        <v>82573.7</v>
      </c>
      <c r="F97" s="29">
        <v>1393.4</v>
      </c>
    </row>
    <row r="98" spans="1:6" ht="15">
      <c r="A98" s="9" t="s">
        <v>78</v>
      </c>
      <c r="B98" s="10" t="s">
        <v>79</v>
      </c>
      <c r="C98" s="28">
        <f>SUM(C99:C103)</f>
        <v>1975386.2</v>
      </c>
      <c r="D98" s="28">
        <f>SUM(D99:D103)</f>
        <v>4739.5</v>
      </c>
      <c r="E98" s="28">
        <f>SUM(E99:E103)</f>
        <v>1975037.9</v>
      </c>
      <c r="F98" s="28">
        <f>SUM(F99:F103)</f>
        <v>5087.8</v>
      </c>
    </row>
    <row r="99" spans="1:6" ht="15">
      <c r="A99" s="11" t="s">
        <v>80</v>
      </c>
      <c r="B99" s="14" t="s">
        <v>81</v>
      </c>
      <c r="C99" s="29">
        <f>E99+F99-D99</f>
        <v>439891.4</v>
      </c>
      <c r="D99" s="29"/>
      <c r="E99" s="29">
        <v>439891.4</v>
      </c>
      <c r="F99" s="29"/>
    </row>
    <row r="100" spans="1:6" ht="15">
      <c r="A100" s="11" t="s">
        <v>82</v>
      </c>
      <c r="B100" s="14" t="s">
        <v>83</v>
      </c>
      <c r="C100" s="29">
        <f>E100+F100-D100</f>
        <v>1178336.5</v>
      </c>
      <c r="D100" s="29"/>
      <c r="E100" s="29">
        <v>1178336.5</v>
      </c>
      <c r="F100" s="29"/>
    </row>
    <row r="101" spans="1:6" ht="15">
      <c r="A101" s="11" t="s">
        <v>223</v>
      </c>
      <c r="B101" s="14" t="s">
        <v>224</v>
      </c>
      <c r="C101" s="29">
        <f>E101+F101-D101</f>
        <v>222446.1</v>
      </c>
      <c r="D101" s="29"/>
      <c r="E101" s="29">
        <v>222446.1</v>
      </c>
      <c r="F101" s="29"/>
    </row>
    <row r="102" spans="1:6" ht="15">
      <c r="A102" s="11" t="s">
        <v>84</v>
      </c>
      <c r="B102" s="14" t="s">
        <v>85</v>
      </c>
      <c r="C102" s="29">
        <f>E102+F102-D102</f>
        <v>23320.5</v>
      </c>
      <c r="D102" s="29">
        <v>4739.5</v>
      </c>
      <c r="E102" s="29">
        <v>22972.2</v>
      </c>
      <c r="F102" s="29">
        <v>5087.8</v>
      </c>
    </row>
    <row r="103" spans="1:6" ht="15">
      <c r="A103" s="11" t="s">
        <v>86</v>
      </c>
      <c r="B103" s="14" t="s">
        <v>87</v>
      </c>
      <c r="C103" s="29">
        <f>E103+F103-D103</f>
        <v>111391.7</v>
      </c>
      <c r="D103" s="29"/>
      <c r="E103" s="29">
        <v>111391.7</v>
      </c>
      <c r="F103" s="29"/>
    </row>
    <row r="104" spans="1:6" ht="30.75">
      <c r="A104" s="9" t="s">
        <v>88</v>
      </c>
      <c r="B104" s="10" t="s">
        <v>89</v>
      </c>
      <c r="C104" s="30">
        <f>SUM(C105:C106)</f>
        <v>475568.60000000003</v>
      </c>
      <c r="D104" s="28">
        <f>SUM(D105:D106)</f>
        <v>67026.6</v>
      </c>
      <c r="E104" s="28">
        <f>SUM(E105:E106)</f>
        <v>347559.8</v>
      </c>
      <c r="F104" s="28">
        <f>SUM(F105:F106)</f>
        <v>195035.4</v>
      </c>
    </row>
    <row r="105" spans="1:6" ht="15">
      <c r="A105" s="11" t="s">
        <v>90</v>
      </c>
      <c r="B105" s="14" t="s">
        <v>91</v>
      </c>
      <c r="C105" s="29">
        <f>E105+F105-D105</f>
        <v>441902.4</v>
      </c>
      <c r="D105" s="29">
        <v>67026.6</v>
      </c>
      <c r="E105" s="29">
        <v>313893.6</v>
      </c>
      <c r="F105" s="29">
        <v>195035.4</v>
      </c>
    </row>
    <row r="106" spans="1:6" ht="30.75">
      <c r="A106" s="11" t="s">
        <v>92</v>
      </c>
      <c r="B106" s="14" t="s">
        <v>113</v>
      </c>
      <c r="C106" s="29">
        <f>E106+F106-D106</f>
        <v>33666.2</v>
      </c>
      <c r="D106" s="29"/>
      <c r="E106" s="29">
        <v>33666.2</v>
      </c>
      <c r="F106" s="29"/>
    </row>
    <row r="107" spans="1:6" ht="15">
      <c r="A107" s="9" t="s">
        <v>94</v>
      </c>
      <c r="B107" s="10" t="s">
        <v>228</v>
      </c>
      <c r="C107" s="28">
        <f>SUM(E107:F107)</f>
        <v>4475.8</v>
      </c>
      <c r="D107" s="28">
        <f>SUM(F107:G107)</f>
        <v>0</v>
      </c>
      <c r="E107" s="28">
        <f>SUM(E108:E108)</f>
        <v>4475.8</v>
      </c>
      <c r="F107" s="28">
        <f>SUM(F108:F108)</f>
        <v>0</v>
      </c>
    </row>
    <row r="108" spans="1:6" ht="30.75">
      <c r="A108" s="11" t="s">
        <v>114</v>
      </c>
      <c r="B108" s="14" t="s">
        <v>115</v>
      </c>
      <c r="C108" s="29">
        <f>E108+F108-D108</f>
        <v>4475.8</v>
      </c>
      <c r="D108" s="29"/>
      <c r="E108" s="29">
        <v>4475.8</v>
      </c>
      <c r="F108" s="29"/>
    </row>
    <row r="109" spans="1:6" ht="15">
      <c r="A109" s="9" t="s">
        <v>96</v>
      </c>
      <c r="B109" s="10" t="s">
        <v>97</v>
      </c>
      <c r="C109" s="28">
        <f>SUM(C110:C113)</f>
        <v>68397.59999999999</v>
      </c>
      <c r="D109" s="28">
        <f>SUM(D110:D113)</f>
        <v>5</v>
      </c>
      <c r="E109" s="28">
        <f>SUM(E110:E113)</f>
        <v>65902.79999999999</v>
      </c>
      <c r="F109" s="28">
        <f>SUM(F110:F113)</f>
        <v>2499.8</v>
      </c>
    </row>
    <row r="110" spans="1:6" ht="15">
      <c r="A110" s="11" t="s">
        <v>98</v>
      </c>
      <c r="B110" s="14" t="s">
        <v>99</v>
      </c>
      <c r="C110" s="29">
        <f>E110+F110-D110</f>
        <v>10302.7</v>
      </c>
      <c r="D110" s="29">
        <v>5</v>
      </c>
      <c r="E110" s="29">
        <v>7807.9</v>
      </c>
      <c r="F110" s="29">
        <v>2499.8</v>
      </c>
    </row>
    <row r="111" spans="1:6" ht="15">
      <c r="A111" s="11" t="s">
        <v>100</v>
      </c>
      <c r="B111" s="14" t="s">
        <v>101</v>
      </c>
      <c r="C111" s="29">
        <f>E111+F111-D111</f>
        <v>4033.9</v>
      </c>
      <c r="D111" s="29"/>
      <c r="E111" s="29">
        <v>4033.9</v>
      </c>
      <c r="F111" s="29">
        <v>0</v>
      </c>
    </row>
    <row r="112" spans="1:6" ht="15">
      <c r="A112" s="11" t="s">
        <v>102</v>
      </c>
      <c r="B112" s="14" t="s">
        <v>103</v>
      </c>
      <c r="C112" s="29">
        <f>E112+F112-D112</f>
        <v>42254.6</v>
      </c>
      <c r="D112" s="29"/>
      <c r="E112" s="29">
        <v>42254.6</v>
      </c>
      <c r="F112" s="29"/>
    </row>
    <row r="113" spans="1:6" ht="15">
      <c r="A113" s="11" t="s">
        <v>104</v>
      </c>
      <c r="B113" s="14" t="s">
        <v>105</v>
      </c>
      <c r="C113" s="29">
        <f>E113+F113-D113</f>
        <v>11806.4</v>
      </c>
      <c r="D113" s="29"/>
      <c r="E113" s="29">
        <v>11806.4</v>
      </c>
      <c r="F113" s="29"/>
    </row>
    <row r="114" spans="1:6" ht="15">
      <c r="A114" s="9" t="s">
        <v>106</v>
      </c>
      <c r="B114" s="10" t="s">
        <v>95</v>
      </c>
      <c r="C114" s="28">
        <f>SUM(C115:C116)</f>
        <v>32333.9</v>
      </c>
      <c r="D114" s="28">
        <f>SUM(D115:D116)</f>
        <v>279.9</v>
      </c>
      <c r="E114" s="28">
        <f>SUM(E115:E116)</f>
        <v>17870.9</v>
      </c>
      <c r="F114" s="28">
        <f>SUM(F115:F116)</f>
        <v>14742.9</v>
      </c>
    </row>
    <row r="115" spans="1:6" ht="15">
      <c r="A115" s="11" t="s">
        <v>135</v>
      </c>
      <c r="B115" s="14" t="s">
        <v>136</v>
      </c>
      <c r="C115" s="29">
        <f>E115+F115-D115</f>
        <v>15031</v>
      </c>
      <c r="D115" s="29">
        <v>279.9</v>
      </c>
      <c r="E115" s="29">
        <v>568</v>
      </c>
      <c r="F115" s="29">
        <v>14742.9</v>
      </c>
    </row>
    <row r="116" spans="1:6" ht="15">
      <c r="A116" s="11" t="s">
        <v>116</v>
      </c>
      <c r="B116" s="14" t="s">
        <v>117</v>
      </c>
      <c r="C116" s="29">
        <f>E116+F116-D116</f>
        <v>17302.9</v>
      </c>
      <c r="D116" s="29"/>
      <c r="E116" s="29">
        <v>17302.9</v>
      </c>
      <c r="F116" s="29"/>
    </row>
    <row r="117" spans="1:6" ht="15">
      <c r="A117" s="9" t="s">
        <v>118</v>
      </c>
      <c r="B117" s="10" t="s">
        <v>119</v>
      </c>
      <c r="C117" s="28">
        <f aca="true" t="shared" si="3" ref="C117:D119">SUM(E117:F117)</f>
        <v>11467</v>
      </c>
      <c r="D117" s="28">
        <f t="shared" si="3"/>
        <v>0</v>
      </c>
      <c r="E117" s="28">
        <f>SUM(E118)</f>
        <v>11467</v>
      </c>
      <c r="F117" s="28"/>
    </row>
    <row r="118" spans="1:6" ht="15">
      <c r="A118" s="11" t="s">
        <v>120</v>
      </c>
      <c r="B118" s="14" t="s">
        <v>93</v>
      </c>
      <c r="C118" s="29">
        <f>E118+F118-D118</f>
        <v>11467</v>
      </c>
      <c r="D118" s="29"/>
      <c r="E118" s="29">
        <v>11467</v>
      </c>
      <c r="F118" s="29"/>
    </row>
    <row r="119" spans="1:6" ht="28.5" customHeight="1">
      <c r="A119" s="9" t="s">
        <v>112</v>
      </c>
      <c r="B119" s="15" t="s">
        <v>40</v>
      </c>
      <c r="C119" s="28">
        <f t="shared" si="3"/>
        <v>94.3</v>
      </c>
      <c r="D119" s="28">
        <f t="shared" si="3"/>
        <v>0</v>
      </c>
      <c r="E119" s="28">
        <f>SUM(E120)</f>
        <v>94.3</v>
      </c>
      <c r="F119" s="28"/>
    </row>
    <row r="120" spans="1:6" ht="31.5" customHeight="1">
      <c r="A120" s="11" t="s">
        <v>122</v>
      </c>
      <c r="B120" s="12" t="s">
        <v>121</v>
      </c>
      <c r="C120" s="29">
        <f>E120+F120-D120</f>
        <v>94.3</v>
      </c>
      <c r="D120" s="29"/>
      <c r="E120" s="29">
        <v>94.3</v>
      </c>
      <c r="F120" s="28"/>
    </row>
    <row r="121" spans="1:6" ht="25.5" customHeight="1">
      <c r="A121" s="9" t="s">
        <v>128</v>
      </c>
      <c r="B121" s="15" t="s">
        <v>126</v>
      </c>
      <c r="C121" s="28">
        <f>SUM(C122)</f>
        <v>0</v>
      </c>
      <c r="D121" s="28">
        <f>SUM(D122)</f>
        <v>317337</v>
      </c>
      <c r="E121" s="28">
        <f>SUM(E122)</f>
        <v>317337</v>
      </c>
      <c r="F121" s="28"/>
    </row>
    <row r="122" spans="1:6" ht="25.5" customHeight="1">
      <c r="A122" s="11" t="s">
        <v>139</v>
      </c>
      <c r="B122" s="12" t="s">
        <v>127</v>
      </c>
      <c r="C122" s="29">
        <f>E122+F122-D122</f>
        <v>0</v>
      </c>
      <c r="D122" s="29">
        <v>317337</v>
      </c>
      <c r="E122" s="29">
        <v>317337</v>
      </c>
      <c r="F122" s="29"/>
    </row>
    <row r="123" spans="1:6" ht="15">
      <c r="A123" s="35" t="s">
        <v>107</v>
      </c>
      <c r="B123" s="35"/>
      <c r="C123" s="31">
        <f>SUM(C64-C65)</f>
        <v>-837015.6999999983</v>
      </c>
      <c r="D123" s="31">
        <f>SUM(D64-D65)</f>
        <v>0</v>
      </c>
      <c r="E123" s="31">
        <f>SUM(E64-E65)</f>
        <v>-748748.4999999986</v>
      </c>
      <c r="F123" s="31">
        <f>SUM(F64-F65)</f>
        <v>-88267.20000000007</v>
      </c>
    </row>
    <row r="124" spans="3:6" ht="15">
      <c r="C124" s="8"/>
      <c r="D124" s="8"/>
      <c r="E124" s="8"/>
      <c r="F124" s="8"/>
    </row>
    <row r="125" spans="1:6" ht="15">
      <c r="A125" s="36" t="s">
        <v>230</v>
      </c>
      <c r="B125" s="36"/>
      <c r="C125" s="36"/>
      <c r="D125" s="36"/>
      <c r="E125" s="36"/>
      <c r="F125" s="36"/>
    </row>
    <row r="126" spans="1:6" ht="15">
      <c r="A126" s="36"/>
      <c r="B126" s="36"/>
      <c r="C126" s="36"/>
      <c r="D126" s="36"/>
      <c r="E126" s="36"/>
      <c r="F126" s="36"/>
    </row>
    <row r="127" spans="1:6" ht="42" customHeight="1">
      <c r="A127" s="36"/>
      <c r="B127" s="36"/>
      <c r="C127" s="36"/>
      <c r="D127" s="36"/>
      <c r="E127" s="36"/>
      <c r="F127" s="36"/>
    </row>
  </sheetData>
  <sheetProtection/>
  <mergeCells count="6">
    <mergeCell ref="A123:B123"/>
    <mergeCell ref="A125:F127"/>
    <mergeCell ref="A2:F2"/>
    <mergeCell ref="C4:F4"/>
    <mergeCell ref="B4:B5"/>
    <mergeCell ref="A4:A5"/>
  </mergeCells>
  <printOptions/>
  <pageMargins left="1.1023622047244095" right="0.9055118110236221" top="0.984251968503937" bottom="0.7874015748031497" header="0.1968503937007874" footer="0.31496062992125984"/>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Zmanovskiy</dc:creator>
  <cp:keywords/>
  <dc:description/>
  <cp:lastModifiedBy>Турукина Т.И.</cp:lastModifiedBy>
  <cp:lastPrinted>2019-11-13T11:25:39Z</cp:lastPrinted>
  <dcterms:created xsi:type="dcterms:W3CDTF">2010-11-08T11:32:34Z</dcterms:created>
  <dcterms:modified xsi:type="dcterms:W3CDTF">2019-11-13T11:29:29Z</dcterms:modified>
  <cp:category/>
  <cp:version/>
  <cp:contentType/>
  <cp:contentStatus/>
</cp:coreProperties>
</file>